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sa.mampieri\Desktop\AG 2026\Tavole\"/>
    </mc:Choice>
  </mc:AlternateContent>
  <xr:revisionPtr revIDLastSave="0" documentId="13_ncr:1_{A371BD8C-BB1C-4B41-A0FB-97DA257C257F}" xr6:coauthVersionLast="47" xr6:coauthVersionMax="47" xr10:uidLastSave="{00000000-0000-0000-0000-000000000000}"/>
  <bookViews>
    <workbookView xWindow="-110" yWindow="-110" windowWidth="19420" windowHeight="10420" tabRatio="897" activeTab="1" xr2:uid="{00000000-000D-0000-FFFF-FFFF00000000}"/>
  </bookViews>
  <sheets>
    <sheet name="Indice" sheetId="93" r:id="rId1"/>
    <sheet name="Tav_2.1distinz CA_SS" sheetId="100" r:id="rId2"/>
    <sheet name="Tav_2.1 bis" sheetId="79" r:id="rId3"/>
    <sheet name="Tav_2.2" sheetId="89" r:id="rId4"/>
    <sheet name="Tav_2.2bis" sheetId="69" r:id="rId5"/>
    <sheet name="Tav_2.3" sheetId="70" r:id="rId6"/>
    <sheet name="Tav_2.3bis" sheetId="71" r:id="rId7"/>
    <sheet name="Tav_2.4" sheetId="72" r:id="rId8"/>
    <sheet name="Tav_2.5 e 2.5bis " sheetId="80" r:id="rId9"/>
    <sheet name="Tav_2.6 2.6 bis" sheetId="74" r:id="rId10"/>
    <sheet name="Tav_2.7 e 2.8" sheetId="75" r:id="rId11"/>
    <sheet name="Tav_da 2.9 a 2.12 " sheetId="81" r:id="rId12"/>
    <sheet name="Tav_2.13" sheetId="92" r:id="rId13"/>
    <sheet name="Tav_2.13 bis procure" sheetId="99" r:id="rId14"/>
    <sheet name="Tav_2.14" sheetId="78" r:id="rId15"/>
    <sheet name="Tav_2.15 2.15bis" sheetId="86" r:id="rId16"/>
    <sheet name="Tav_2.16 " sheetId="87" r:id="rId17"/>
    <sheet name="Tav. 2.16bis " sheetId="88" r:id="rId18"/>
  </sheets>
  <definedNames>
    <definedName name="_xlnm.Print_Area" localSheetId="17">'Tav. 2.16bis '!$A$1:$J$26</definedName>
    <definedName name="_xlnm.Print_Area" localSheetId="14">Tav_2.14!$A$1:$J$15</definedName>
    <definedName name="_xlnm.Print_Area" localSheetId="1">'Tav_2.1distinz CA_SS'!$A$1:$K$50</definedName>
    <definedName name="_xlnm.Print_Area" localSheetId="4">Tav_2.2bis!$A$1:$T$32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88" l="1"/>
  <c r="J7" i="88"/>
  <c r="J6" i="88"/>
  <c r="J5" i="88"/>
  <c r="H20" i="87"/>
  <c r="G20" i="87"/>
  <c r="F20" i="87"/>
  <c r="H10" i="87"/>
  <c r="G10" i="87"/>
  <c r="F10" i="87"/>
  <c r="H5" i="87"/>
  <c r="G5" i="87"/>
  <c r="F5" i="87"/>
  <c r="H5" i="86"/>
  <c r="G5" i="86"/>
  <c r="F5" i="86"/>
  <c r="B27" i="74" l="1"/>
  <c r="C27" i="74"/>
  <c r="D27" i="74"/>
  <c r="E27" i="74"/>
  <c r="F27" i="74"/>
  <c r="G27" i="74"/>
  <c r="H20" i="72"/>
  <c r="G20" i="72"/>
  <c r="F20" i="72"/>
  <c r="H17" i="72"/>
  <c r="G17" i="72"/>
  <c r="F17" i="72"/>
  <c r="H14" i="72"/>
  <c r="G14" i="72"/>
  <c r="F14" i="72"/>
  <c r="H11" i="72"/>
  <c r="G11" i="72"/>
  <c r="F11" i="72"/>
  <c r="H8" i="72"/>
  <c r="G8" i="72"/>
  <c r="F8" i="72"/>
  <c r="H5" i="72"/>
  <c r="G5" i="72"/>
  <c r="F5" i="72"/>
  <c r="E21" i="70"/>
  <c r="D21" i="70"/>
  <c r="C21" i="70"/>
  <c r="E18" i="70"/>
  <c r="D18" i="70"/>
  <c r="C18" i="70"/>
  <c r="E15" i="70"/>
  <c r="D15" i="70"/>
  <c r="C15" i="70"/>
  <c r="H21" i="70"/>
  <c r="G21" i="70"/>
  <c r="F21" i="70"/>
  <c r="H18" i="70"/>
  <c r="G18" i="70"/>
  <c r="F18" i="70"/>
  <c r="H15" i="70"/>
  <c r="G15" i="70"/>
  <c r="F15" i="70"/>
  <c r="H12" i="70"/>
  <c r="G12" i="70"/>
  <c r="F12" i="70"/>
  <c r="H9" i="70"/>
  <c r="G9" i="70"/>
  <c r="F9" i="70"/>
  <c r="H5" i="70"/>
  <c r="G5" i="70"/>
  <c r="F5" i="70"/>
  <c r="R29" i="69"/>
  <c r="R28" i="69"/>
  <c r="R27" i="69"/>
  <c r="R25" i="69"/>
  <c r="R24" i="69"/>
  <c r="R23" i="69"/>
  <c r="R21" i="69"/>
  <c r="R20" i="69"/>
  <c r="R19" i="69"/>
  <c r="R17" i="69"/>
  <c r="R16" i="69"/>
  <c r="R15" i="69"/>
  <c r="R13" i="69"/>
  <c r="R12" i="69"/>
  <c r="R11" i="69"/>
  <c r="R9" i="69"/>
  <c r="R8" i="69"/>
  <c r="R7" i="69"/>
  <c r="P29" i="69"/>
  <c r="P28" i="69"/>
  <c r="P27" i="69"/>
  <c r="P25" i="69"/>
  <c r="P24" i="69"/>
  <c r="P23" i="69"/>
  <c r="P21" i="69"/>
  <c r="P20" i="69"/>
  <c r="P19" i="69"/>
  <c r="P17" i="69"/>
  <c r="P16" i="69"/>
  <c r="P15" i="69"/>
  <c r="P13" i="69"/>
  <c r="P12" i="69"/>
  <c r="P11" i="69"/>
  <c r="P9" i="69"/>
  <c r="P8" i="69"/>
  <c r="P7" i="69"/>
  <c r="N29" i="69"/>
  <c r="N28" i="69"/>
  <c r="N27" i="69"/>
  <c r="N25" i="69"/>
  <c r="N24" i="69"/>
  <c r="N23" i="69"/>
  <c r="N21" i="69"/>
  <c r="N20" i="69"/>
  <c r="N19" i="69"/>
  <c r="N17" i="69"/>
  <c r="N16" i="69"/>
  <c r="N15" i="69"/>
  <c r="N13" i="69"/>
  <c r="N12" i="69"/>
  <c r="N11" i="69"/>
  <c r="N9" i="69"/>
  <c r="N8" i="69"/>
  <c r="N7" i="69"/>
  <c r="L29" i="69"/>
  <c r="L28" i="69"/>
  <c r="L27" i="69"/>
  <c r="L25" i="69"/>
  <c r="L24" i="69"/>
  <c r="L23" i="69"/>
  <c r="L21" i="69"/>
  <c r="L20" i="69"/>
  <c r="L19" i="69"/>
  <c r="L17" i="69"/>
  <c r="L16" i="69"/>
  <c r="L15" i="69"/>
  <c r="L13" i="69"/>
  <c r="L12" i="69"/>
  <c r="L11" i="69"/>
  <c r="L9" i="69"/>
  <c r="L8" i="69"/>
  <c r="L7" i="69"/>
  <c r="J29" i="69"/>
  <c r="J28" i="69"/>
  <c r="J27" i="69"/>
  <c r="J25" i="69"/>
  <c r="J24" i="69"/>
  <c r="J23" i="69"/>
  <c r="J21" i="69"/>
  <c r="J20" i="69"/>
  <c r="J19" i="69"/>
  <c r="J17" i="69"/>
  <c r="J16" i="69"/>
  <c r="J15" i="69"/>
  <c r="J13" i="69"/>
  <c r="J12" i="69"/>
  <c r="J11" i="69"/>
  <c r="J9" i="69"/>
  <c r="J8" i="69"/>
  <c r="J7" i="69"/>
  <c r="H29" i="69"/>
  <c r="H28" i="69"/>
  <c r="H27" i="69"/>
  <c r="H25" i="69"/>
  <c r="H24" i="69"/>
  <c r="H23" i="69"/>
  <c r="H21" i="69"/>
  <c r="H20" i="69"/>
  <c r="H19" i="69"/>
  <c r="H17" i="69"/>
  <c r="H16" i="69"/>
  <c r="H15" i="69"/>
  <c r="H13" i="69"/>
  <c r="H12" i="69"/>
  <c r="H11" i="69"/>
  <c r="H9" i="69"/>
  <c r="H8" i="69"/>
  <c r="H7" i="69"/>
  <c r="F29" i="69"/>
  <c r="F28" i="69"/>
  <c r="F27" i="69"/>
  <c r="F25" i="69"/>
  <c r="F24" i="69"/>
  <c r="F23" i="69"/>
  <c r="F21" i="69"/>
  <c r="F20" i="69"/>
  <c r="F19" i="69"/>
  <c r="F17" i="69"/>
  <c r="F16" i="69"/>
  <c r="F15" i="69"/>
  <c r="F13" i="69"/>
  <c r="F12" i="69"/>
  <c r="F11" i="69"/>
  <c r="F9" i="69"/>
  <c r="F8" i="69"/>
  <c r="F7" i="69"/>
  <c r="D29" i="69"/>
  <c r="D28" i="69"/>
  <c r="D27" i="69"/>
  <c r="D25" i="69"/>
  <c r="D24" i="69"/>
  <c r="D23" i="69"/>
  <c r="D21" i="69"/>
  <c r="D20" i="69"/>
  <c r="D19" i="69"/>
  <c r="D17" i="69"/>
  <c r="D16" i="69"/>
  <c r="D15" i="69"/>
  <c r="D13" i="69"/>
  <c r="D12" i="69"/>
  <c r="D11" i="69"/>
  <c r="D9" i="69"/>
  <c r="D8" i="69"/>
  <c r="D7" i="69"/>
  <c r="H35" i="89"/>
  <c r="G35" i="89"/>
  <c r="F35" i="89"/>
  <c r="H29" i="89"/>
  <c r="G29" i="89"/>
  <c r="F29" i="89"/>
  <c r="H23" i="89"/>
  <c r="G23" i="89"/>
  <c r="F23" i="89"/>
  <c r="H17" i="89"/>
  <c r="G17" i="89"/>
  <c r="F17" i="89"/>
  <c r="H11" i="89"/>
  <c r="G11" i="89"/>
  <c r="F11" i="89"/>
  <c r="H5" i="89"/>
  <c r="G5" i="89"/>
  <c r="F5" i="89"/>
  <c r="H46" i="100"/>
  <c r="G46" i="100"/>
  <c r="F46" i="100"/>
  <c r="H42" i="100"/>
  <c r="G42" i="100"/>
  <c r="F42" i="100"/>
  <c r="H39" i="100"/>
  <c r="G39" i="100"/>
  <c r="F39" i="100"/>
  <c r="H33" i="100"/>
  <c r="G33" i="100"/>
  <c r="F33" i="100"/>
  <c r="H26" i="100"/>
  <c r="G26" i="100"/>
  <c r="F26" i="100"/>
  <c r="H25" i="100"/>
  <c r="G25" i="100"/>
  <c r="F25" i="100"/>
  <c r="H24" i="100"/>
  <c r="H23" i="100" s="1"/>
  <c r="G24" i="100"/>
  <c r="G23" i="100" s="1"/>
  <c r="F24" i="100"/>
  <c r="F23" i="100" s="1"/>
  <c r="H19" i="100"/>
  <c r="G19" i="100"/>
  <c r="F19" i="100"/>
  <c r="H15" i="100"/>
  <c r="G15" i="100"/>
  <c r="F15" i="100"/>
  <c r="H14" i="100"/>
  <c r="G14" i="100"/>
  <c r="F14" i="100"/>
  <c r="H13" i="100"/>
  <c r="H11" i="100" s="1"/>
  <c r="G13" i="100"/>
  <c r="G11" i="100" s="1"/>
  <c r="F13" i="100"/>
  <c r="H12" i="100"/>
  <c r="G12" i="100"/>
  <c r="F12" i="100"/>
  <c r="F11" i="100"/>
  <c r="H6" i="100"/>
  <c r="G6" i="100"/>
  <c r="F6" i="100"/>
  <c r="H5" i="100"/>
  <c r="G5" i="100"/>
  <c r="F5" i="100"/>
  <c r="K7" i="86" l="1"/>
  <c r="E5" i="86"/>
  <c r="D5" i="86"/>
  <c r="C5" i="86"/>
  <c r="J7" i="78"/>
  <c r="I7" i="78"/>
  <c r="H7" i="78"/>
  <c r="G7" i="78"/>
  <c r="F7" i="78"/>
  <c r="E7" i="78"/>
  <c r="D7" i="78"/>
  <c r="C7" i="78"/>
  <c r="B7" i="78"/>
  <c r="H22" i="75"/>
  <c r="H21" i="75"/>
  <c r="H20" i="75"/>
  <c r="H19" i="75"/>
  <c r="I7" i="86" l="1"/>
  <c r="J7" i="86"/>
  <c r="J7" i="100" l="1"/>
  <c r="K7" i="100"/>
  <c r="I7" i="100"/>
  <c r="I8" i="100"/>
  <c r="C15" i="86" l="1"/>
  <c r="D15" i="86"/>
  <c r="E15" i="86"/>
  <c r="F15" i="86"/>
  <c r="G15" i="86"/>
  <c r="H15" i="86"/>
  <c r="I15" i="86"/>
  <c r="J15" i="86"/>
  <c r="C39" i="100"/>
  <c r="D39" i="100"/>
  <c r="E39" i="100"/>
  <c r="C33" i="100"/>
  <c r="D33" i="100"/>
  <c r="E33" i="100"/>
  <c r="C42" i="100"/>
  <c r="D42" i="100"/>
  <c r="E42" i="100"/>
  <c r="J8" i="100"/>
  <c r="K8" i="100"/>
  <c r="I10" i="100"/>
  <c r="J10" i="100"/>
  <c r="K10" i="100"/>
  <c r="I16" i="100"/>
  <c r="J16" i="100"/>
  <c r="K16" i="100"/>
  <c r="I18" i="100"/>
  <c r="J18" i="100"/>
  <c r="K18" i="100"/>
  <c r="I20" i="100"/>
  <c r="J20" i="100"/>
  <c r="K20" i="100"/>
  <c r="I21" i="100"/>
  <c r="J21" i="100"/>
  <c r="K21" i="100"/>
  <c r="I22" i="100"/>
  <c r="J22" i="100"/>
  <c r="K22" i="100"/>
  <c r="I27" i="100"/>
  <c r="J27" i="100"/>
  <c r="K27" i="100"/>
  <c r="I28" i="100"/>
  <c r="J28" i="100"/>
  <c r="K28" i="100"/>
  <c r="I29" i="100"/>
  <c r="J29" i="100"/>
  <c r="K29" i="100"/>
  <c r="I30" i="100"/>
  <c r="J30" i="100"/>
  <c r="K30" i="100"/>
  <c r="I31" i="100"/>
  <c r="J31" i="100"/>
  <c r="K31" i="100"/>
  <c r="I32" i="100"/>
  <c r="J32" i="100"/>
  <c r="K32" i="100"/>
  <c r="I34" i="100"/>
  <c r="J34" i="100"/>
  <c r="K34" i="100"/>
  <c r="I35" i="100"/>
  <c r="J35" i="100"/>
  <c r="K35" i="100"/>
  <c r="I36" i="100"/>
  <c r="J36" i="100"/>
  <c r="K36" i="100"/>
  <c r="I37" i="100"/>
  <c r="J37" i="100"/>
  <c r="K37" i="100"/>
  <c r="I38" i="100"/>
  <c r="J38" i="100"/>
  <c r="K38" i="100"/>
  <c r="I40" i="100"/>
  <c r="J40" i="100"/>
  <c r="K40" i="100"/>
  <c r="I41" i="100"/>
  <c r="J41" i="100"/>
  <c r="K41" i="100"/>
  <c r="I43" i="100"/>
  <c r="J43" i="100"/>
  <c r="K43" i="100"/>
  <c r="I44" i="100"/>
  <c r="J44" i="100"/>
  <c r="K44" i="100"/>
  <c r="I45" i="100"/>
  <c r="J45" i="100"/>
  <c r="K45" i="100"/>
  <c r="I47" i="100"/>
  <c r="J47" i="100"/>
  <c r="K47" i="100"/>
  <c r="I48" i="100"/>
  <c r="J48" i="100"/>
  <c r="K48" i="100"/>
  <c r="J17" i="100"/>
  <c r="K17" i="100"/>
  <c r="I17" i="100"/>
  <c r="D46" i="100" l="1"/>
  <c r="E46" i="100"/>
  <c r="C46" i="100"/>
  <c r="D24" i="100"/>
  <c r="E24" i="100"/>
  <c r="D25" i="100"/>
  <c r="E25" i="100"/>
  <c r="D26" i="100"/>
  <c r="E26" i="100"/>
  <c r="C26" i="100"/>
  <c r="C25" i="100"/>
  <c r="C24" i="100"/>
  <c r="D19" i="100"/>
  <c r="E19" i="100"/>
  <c r="C19" i="100"/>
  <c r="D15" i="100"/>
  <c r="E15" i="100"/>
  <c r="C15" i="100"/>
  <c r="D6" i="100"/>
  <c r="E6" i="100"/>
  <c r="C6" i="100"/>
  <c r="D5" i="100"/>
  <c r="E5" i="100"/>
  <c r="C5" i="100"/>
  <c r="D11" i="100" l="1"/>
  <c r="E11" i="100"/>
  <c r="C11" i="100"/>
  <c r="E23" i="100"/>
  <c r="C23" i="100"/>
  <c r="D23" i="100"/>
  <c r="H8" i="75"/>
  <c r="H7" i="75"/>
  <c r="H6" i="75"/>
  <c r="H5" i="75"/>
  <c r="H17" i="75" l="1"/>
  <c r="D10" i="79" l="1"/>
  <c r="D9" i="79"/>
  <c r="D8" i="79"/>
  <c r="D7" i="79"/>
  <c r="D6" i="79"/>
  <c r="D5" i="79"/>
  <c r="K46" i="100"/>
  <c r="J46" i="100"/>
  <c r="I46" i="100"/>
  <c r="K42" i="100"/>
  <c r="J42" i="100"/>
  <c r="I42" i="100"/>
  <c r="K6" i="100"/>
  <c r="J6" i="100"/>
  <c r="I6" i="100"/>
  <c r="J5" i="100"/>
  <c r="K39" i="100"/>
  <c r="J39" i="100"/>
  <c r="I39" i="100"/>
  <c r="K33" i="100"/>
  <c r="J33" i="100"/>
  <c r="I33" i="100"/>
  <c r="K26" i="100"/>
  <c r="J26" i="100"/>
  <c r="I26" i="100"/>
  <c r="K25" i="100"/>
  <c r="J25" i="100"/>
  <c r="I25" i="100"/>
  <c r="K24" i="100"/>
  <c r="J24" i="100"/>
  <c r="I24" i="100"/>
  <c r="K19" i="100"/>
  <c r="J19" i="100"/>
  <c r="I19" i="100"/>
  <c r="K15" i="100"/>
  <c r="J15" i="100"/>
  <c r="I15" i="100"/>
  <c r="K14" i="100"/>
  <c r="J14" i="100"/>
  <c r="I14" i="100"/>
  <c r="K13" i="100"/>
  <c r="J13" i="100"/>
  <c r="I13" i="100"/>
  <c r="K12" i="100"/>
  <c r="J12" i="100"/>
  <c r="I12" i="100"/>
  <c r="K5" i="100"/>
  <c r="I5" i="100"/>
  <c r="K11" i="100" l="1"/>
  <c r="K23" i="100"/>
  <c r="I23" i="100"/>
  <c r="J11" i="100"/>
  <c r="J23" i="100"/>
  <c r="I11" i="100"/>
  <c r="K40" i="89" l="1"/>
  <c r="J40" i="89"/>
  <c r="I40" i="89"/>
  <c r="K38" i="89"/>
  <c r="J38" i="89"/>
  <c r="I38" i="89"/>
  <c r="K37" i="89"/>
  <c r="J37" i="89"/>
  <c r="I37" i="89"/>
  <c r="K36" i="89"/>
  <c r="J36" i="89"/>
  <c r="I36" i="89"/>
  <c r="K34" i="89"/>
  <c r="J34" i="89"/>
  <c r="I34" i="89"/>
  <c r="K33" i="89"/>
  <c r="J33" i="89"/>
  <c r="I33" i="89"/>
  <c r="K32" i="89"/>
  <c r="J32" i="89"/>
  <c r="I32" i="89"/>
  <c r="K31" i="89"/>
  <c r="J31" i="89"/>
  <c r="I31" i="89"/>
  <c r="K30" i="89"/>
  <c r="J30" i="89"/>
  <c r="I30" i="89"/>
  <c r="K28" i="89"/>
  <c r="J28" i="89"/>
  <c r="I28" i="89"/>
  <c r="K26" i="89"/>
  <c r="J26" i="89"/>
  <c r="I26" i="89"/>
  <c r="K25" i="89"/>
  <c r="J25" i="89"/>
  <c r="I25" i="89"/>
  <c r="K24" i="89"/>
  <c r="J24" i="89"/>
  <c r="I24" i="89"/>
  <c r="K22" i="89"/>
  <c r="J22" i="89"/>
  <c r="I22" i="89"/>
  <c r="K21" i="89"/>
  <c r="I21" i="89"/>
  <c r="K20" i="89"/>
  <c r="J20" i="89"/>
  <c r="I20" i="89"/>
  <c r="K19" i="89"/>
  <c r="J19" i="89"/>
  <c r="I19" i="89"/>
  <c r="K18" i="89"/>
  <c r="J18" i="89"/>
  <c r="I18" i="89"/>
  <c r="K16" i="89"/>
  <c r="J16" i="89"/>
  <c r="I16" i="89"/>
  <c r="K13" i="89"/>
  <c r="J13" i="89"/>
  <c r="I13" i="89"/>
  <c r="K12" i="89"/>
  <c r="J12" i="89"/>
  <c r="I12" i="89"/>
  <c r="K10" i="89"/>
  <c r="J10" i="89"/>
  <c r="I10" i="89"/>
  <c r="K9" i="89"/>
  <c r="J9" i="89"/>
  <c r="I9" i="89"/>
  <c r="K8" i="89"/>
  <c r="J8" i="89"/>
  <c r="I8" i="89"/>
  <c r="K7" i="89"/>
  <c r="J7" i="89"/>
  <c r="I7" i="89"/>
  <c r="K6" i="89"/>
  <c r="J6" i="89"/>
  <c r="I6" i="89"/>
  <c r="I6" i="72"/>
  <c r="J6" i="72"/>
  <c r="K6" i="72"/>
  <c r="I7" i="72"/>
  <c r="J7" i="72"/>
  <c r="K7" i="72"/>
  <c r="I9" i="72"/>
  <c r="J9" i="72"/>
  <c r="K9" i="72"/>
  <c r="I10" i="72"/>
  <c r="J10" i="72"/>
  <c r="I12" i="72"/>
  <c r="J12" i="72"/>
  <c r="K12" i="72"/>
  <c r="I13" i="72"/>
  <c r="J13" i="72"/>
  <c r="I15" i="72"/>
  <c r="J15" i="72"/>
  <c r="K15" i="72"/>
  <c r="I16" i="72"/>
  <c r="J16" i="72"/>
  <c r="K16" i="72"/>
  <c r="I18" i="72"/>
  <c r="J18" i="72"/>
  <c r="K18" i="72"/>
  <c r="I19" i="72"/>
  <c r="J19" i="72"/>
  <c r="K19" i="72"/>
  <c r="I21" i="72"/>
  <c r="J21" i="72"/>
  <c r="K21" i="72"/>
  <c r="I22" i="72"/>
  <c r="J22" i="72"/>
  <c r="K22" i="72"/>
  <c r="I6" i="70"/>
  <c r="J6" i="70"/>
  <c r="K6" i="70"/>
  <c r="I7" i="70"/>
  <c r="J7" i="70"/>
  <c r="K7" i="70"/>
  <c r="I8" i="70"/>
  <c r="J8" i="70"/>
  <c r="K8" i="70"/>
  <c r="I10" i="70"/>
  <c r="J10" i="70"/>
  <c r="K10" i="70"/>
  <c r="I11" i="70"/>
  <c r="J11" i="70"/>
  <c r="K11" i="70"/>
  <c r="I13" i="70"/>
  <c r="J13" i="70"/>
  <c r="K13" i="70"/>
  <c r="I14" i="70"/>
  <c r="J14" i="70"/>
  <c r="K14" i="70"/>
  <c r="I16" i="70"/>
  <c r="J16" i="70"/>
  <c r="K16" i="70"/>
  <c r="I17" i="70"/>
  <c r="J17" i="70"/>
  <c r="K17" i="70"/>
  <c r="I19" i="70"/>
  <c r="J19" i="70"/>
  <c r="K19" i="70"/>
  <c r="I20" i="70"/>
  <c r="J20" i="70"/>
  <c r="K20" i="70"/>
  <c r="I22" i="70"/>
  <c r="J22" i="70"/>
  <c r="K22" i="70"/>
  <c r="I23" i="70"/>
  <c r="J23" i="70"/>
  <c r="K23" i="70"/>
  <c r="K8" i="86" l="1"/>
  <c r="K6" i="86"/>
  <c r="J8" i="86"/>
  <c r="J6" i="86"/>
  <c r="I8" i="86"/>
  <c r="I6" i="86"/>
  <c r="H26" i="74"/>
  <c r="H25" i="74"/>
  <c r="H24" i="74"/>
  <c r="H23" i="74"/>
  <c r="F23" i="75" l="1"/>
  <c r="F9" i="75"/>
  <c r="G9" i="75"/>
  <c r="F11" i="74"/>
  <c r="D9" i="80"/>
  <c r="D10" i="80"/>
  <c r="C9" i="80"/>
  <c r="C10" i="80"/>
  <c r="B9" i="80"/>
  <c r="B10" i="80"/>
  <c r="B26" i="80"/>
  <c r="E20" i="72"/>
  <c r="D20" i="72"/>
  <c r="C20" i="72"/>
  <c r="E35" i="89"/>
  <c r="K35" i="89" s="1"/>
  <c r="D35" i="89"/>
  <c r="J35" i="89" s="1"/>
  <c r="C35" i="89"/>
  <c r="I35" i="89" s="1"/>
  <c r="C26" i="80"/>
  <c r="D26" i="80"/>
  <c r="C8" i="72"/>
  <c r="D8" i="72"/>
  <c r="E8" i="72"/>
  <c r="C5" i="72"/>
  <c r="D5" i="72"/>
  <c r="E5" i="72"/>
  <c r="C11" i="72"/>
  <c r="D11" i="72"/>
  <c r="E11" i="72"/>
  <c r="C17" i="72"/>
  <c r="D17" i="72"/>
  <c r="E17" i="72"/>
  <c r="C14" i="72"/>
  <c r="D14" i="72"/>
  <c r="E14" i="72"/>
  <c r="K16" i="86"/>
  <c r="K17" i="86"/>
  <c r="K18" i="86"/>
  <c r="H22" i="74"/>
  <c r="H6" i="74"/>
  <c r="H7" i="74"/>
  <c r="H8" i="74"/>
  <c r="H9" i="74"/>
  <c r="H10" i="74"/>
  <c r="H5" i="74"/>
  <c r="E12" i="70"/>
  <c r="D12" i="70"/>
  <c r="C12" i="70"/>
  <c r="C9" i="70"/>
  <c r="D9" i="70"/>
  <c r="E9" i="70"/>
  <c r="C5" i="70"/>
  <c r="D5" i="70"/>
  <c r="E5" i="70"/>
  <c r="E29" i="89"/>
  <c r="K29" i="89" s="1"/>
  <c r="D29" i="89"/>
  <c r="J29" i="89" s="1"/>
  <c r="C29" i="89"/>
  <c r="E23" i="89"/>
  <c r="K23" i="89" s="1"/>
  <c r="D23" i="89"/>
  <c r="J23" i="89" s="1"/>
  <c r="C23" i="89"/>
  <c r="I23" i="89" s="1"/>
  <c r="E17" i="89"/>
  <c r="K17" i="89" s="1"/>
  <c r="D17" i="89"/>
  <c r="J17" i="89" s="1"/>
  <c r="C17" i="89"/>
  <c r="I17" i="89" s="1"/>
  <c r="E11" i="89"/>
  <c r="K11" i="89" s="1"/>
  <c r="D11" i="89"/>
  <c r="J11" i="89" s="1"/>
  <c r="C11" i="89"/>
  <c r="I11" i="89" s="1"/>
  <c r="D5" i="89"/>
  <c r="J5" i="89" s="1"/>
  <c r="E5" i="89"/>
  <c r="K5" i="89" s="1"/>
  <c r="C5" i="89"/>
  <c r="I5" i="89" s="1"/>
  <c r="B5" i="80"/>
  <c r="C4" i="88"/>
  <c r="C5" i="87"/>
  <c r="H18" i="75"/>
  <c r="C23" i="75"/>
  <c r="D23" i="75"/>
  <c r="E23" i="75"/>
  <c r="G23" i="75"/>
  <c r="B23" i="75"/>
  <c r="C9" i="75"/>
  <c r="D9" i="75"/>
  <c r="E9" i="75"/>
  <c r="B9" i="75"/>
  <c r="C11" i="74"/>
  <c r="D11" i="74"/>
  <c r="E11" i="74"/>
  <c r="G11" i="74"/>
  <c r="B11" i="74"/>
  <c r="C5" i="80"/>
  <c r="D8" i="80"/>
  <c r="C8" i="80"/>
  <c r="B8" i="80"/>
  <c r="D7" i="80"/>
  <c r="C7" i="80"/>
  <c r="B7" i="80"/>
  <c r="D6" i="80"/>
  <c r="C6" i="80"/>
  <c r="D5" i="80"/>
  <c r="D4" i="88"/>
  <c r="E4" i="88"/>
  <c r="F4" i="88"/>
  <c r="G4" i="88"/>
  <c r="H4" i="88"/>
  <c r="I4" i="88"/>
  <c r="D5" i="87"/>
  <c r="E5" i="87"/>
  <c r="E26" i="80"/>
  <c r="F26" i="80"/>
  <c r="G26" i="80"/>
  <c r="H26" i="80"/>
  <c r="I26" i="80"/>
  <c r="J26" i="80"/>
  <c r="K26" i="80"/>
  <c r="L26" i="80"/>
  <c r="M26" i="80"/>
  <c r="J15" i="70" l="1"/>
  <c r="I9" i="70"/>
  <c r="I29" i="89"/>
  <c r="J14" i="72"/>
  <c r="K11" i="72"/>
  <c r="I20" i="72"/>
  <c r="J8" i="72"/>
  <c r="I5" i="72"/>
  <c r="I15" i="70"/>
  <c r="K18" i="70"/>
  <c r="J5" i="86"/>
  <c r="J9" i="70"/>
  <c r="J12" i="70"/>
  <c r="K12" i="70"/>
  <c r="J11" i="72"/>
  <c r="I21" i="70"/>
  <c r="J20" i="72"/>
  <c r="K20" i="72"/>
  <c r="J18" i="70"/>
  <c r="K14" i="72"/>
  <c r="I17" i="72"/>
  <c r="K8" i="72"/>
  <c r="K5" i="70"/>
  <c r="J5" i="70"/>
  <c r="I14" i="72"/>
  <c r="K17" i="72"/>
  <c r="I11" i="72"/>
  <c r="K5" i="72"/>
  <c r="I8" i="72"/>
  <c r="I5" i="70"/>
  <c r="K9" i="70"/>
  <c r="I12" i="70"/>
  <c r="K15" i="70"/>
  <c r="I18" i="70"/>
  <c r="J17" i="72"/>
  <c r="J5" i="72"/>
  <c r="J21" i="70"/>
  <c r="K21" i="70"/>
  <c r="I5" i="86"/>
  <c r="K5" i="86"/>
  <c r="D11" i="80"/>
  <c r="C11" i="80"/>
  <c r="J4" i="88"/>
  <c r="B11" i="80"/>
  <c r="K15" i="86"/>
  <c r="H23" i="75"/>
  <c r="H9" i="75"/>
  <c r="H27" i="74"/>
  <c r="H11" i="74"/>
</calcChain>
</file>

<file path=xl/sharedStrings.xml><?xml version="1.0" encoding="utf-8"?>
<sst xmlns="http://schemas.openxmlformats.org/spreadsheetml/2006/main" count="1062" uniqueCount="308">
  <si>
    <t>Ufficio</t>
  </si>
  <si>
    <t>Iscritti</t>
  </si>
  <si>
    <t>Definiti</t>
  </si>
  <si>
    <t>Finali</t>
  </si>
  <si>
    <t>Tribunale e relative sezioni</t>
  </si>
  <si>
    <t>Totale Distretto</t>
  </si>
  <si>
    <t>Totale complessivo</t>
  </si>
  <si>
    <t>Uffici del Giudice di Pace raggruppati per circondario</t>
  </si>
  <si>
    <t xml:space="preserve">Materia </t>
  </si>
  <si>
    <t>Appello ordinario</t>
  </si>
  <si>
    <t>Appello assise</t>
  </si>
  <si>
    <t>Appello minorenni</t>
  </si>
  <si>
    <t>Avocazioni</t>
  </si>
  <si>
    <t>Sezione dibattimento</t>
  </si>
  <si>
    <t>Sezione GIP</t>
  </si>
  <si>
    <t>Sezione GUP</t>
  </si>
  <si>
    <t>Dibattimento collegiale</t>
  </si>
  <si>
    <t>Dibattimento monocratico</t>
  </si>
  <si>
    <t xml:space="preserve">Appello Giudice di Pace </t>
  </si>
  <si>
    <t>Sezione assise</t>
  </si>
  <si>
    <t>Sezione GIP/GUP - NOTI</t>
  </si>
  <si>
    <t>Sezione GIP - NOTI</t>
  </si>
  <si>
    <t xml:space="preserve">Giudice di pace </t>
  </si>
  <si>
    <t xml:space="preserve">Procura presso il Tribunale </t>
  </si>
  <si>
    <t>Tipologia Ufficio</t>
  </si>
  <si>
    <t>Tribunale e relative sezioni distaccate</t>
  </si>
  <si>
    <t>Procure presso il Tribunale</t>
  </si>
  <si>
    <t>Gip presso il Tribunale</t>
  </si>
  <si>
    <t>Procura presso il Tribunale</t>
  </si>
  <si>
    <t>Noti Gip</t>
  </si>
  <si>
    <t>Noti Gup</t>
  </si>
  <si>
    <t>Sede Ufficio</t>
  </si>
  <si>
    <t>Giudizio ordinario</t>
  </si>
  <si>
    <t>Giudizio direttissimo</t>
  </si>
  <si>
    <t>Giudizio immediato</t>
  </si>
  <si>
    <t>Giudizio di opposizione a decreto penale</t>
  </si>
  <si>
    <t> TOTALE</t>
  </si>
  <si>
    <t>Entro 6 mesi</t>
  </si>
  <si>
    <t>Tra 6 mesi e 1 anno</t>
  </si>
  <si>
    <t>Tra 1 e 2 anni</t>
  </si>
  <si>
    <t>In oltre 2 anni</t>
  </si>
  <si>
    <t>Definiti con sentenza monocratica</t>
  </si>
  <si>
    <t>Definiti con sentenza collegiale</t>
  </si>
  <si>
    <t>Classi di durata</t>
  </si>
  <si>
    <t>TRIBUNALI - SEZIONE DIBATTIMENTO. Definiti con rito collegiale</t>
  </si>
  <si>
    <t>TRIBUNALI - SEZIONE DIBATTIMENTO. Definiti con rito monocratico</t>
  </si>
  <si>
    <t>Sede</t>
  </si>
  <si>
    <t>Totale Dibattimento</t>
  </si>
  <si>
    <t>Noti Gip Gup</t>
  </si>
  <si>
    <t>Sezione</t>
  </si>
  <si>
    <t>Ordinaria</t>
  </si>
  <si>
    <t>Antimafia</t>
  </si>
  <si>
    <t>Terrorismo</t>
  </si>
  <si>
    <t>Utenze telefoniche</t>
  </si>
  <si>
    <t>Ambienti</t>
  </si>
  <si>
    <t>Altre tipologie di bersagli</t>
  </si>
  <si>
    <t xml:space="preserve">Ambienti </t>
  </si>
  <si>
    <t xml:space="preserve"> Utenze telefoniche</t>
  </si>
  <si>
    <t>Procura della Repubblica presso il Tribunale per i minorenni</t>
  </si>
  <si>
    <t>Reati ordinari - NOTI</t>
  </si>
  <si>
    <t>Reati di compretenza  DDA - NOTI</t>
  </si>
  <si>
    <t>Reati di competenza del GdP - NOTI</t>
  </si>
  <si>
    <t>con 1 imputato</t>
  </si>
  <si>
    <t>con 2 imputati</t>
  </si>
  <si>
    <t>con 3 imputati</t>
  </si>
  <si>
    <t>4 imputati</t>
  </si>
  <si>
    <t>5 imputati</t>
  </si>
  <si>
    <t>da 6 a 10  imputati</t>
  </si>
  <si>
    <t>da 11 a 30  imputati</t>
  </si>
  <si>
    <t>oltre 30  imputati</t>
  </si>
  <si>
    <t>iscritti</t>
  </si>
  <si>
    <t>% sul totale iscritti</t>
  </si>
  <si>
    <t>con 1 indagato</t>
  </si>
  <si>
    <t>con 2 indagati</t>
  </si>
  <si>
    <t>con 3 indagati</t>
  </si>
  <si>
    <t>4 indagati</t>
  </si>
  <si>
    <t>5 indagati</t>
  </si>
  <si>
    <t>da 6 a 10  indagati</t>
  </si>
  <si>
    <t>da 11 a 30  indagati</t>
  </si>
  <si>
    <t>oltre 30  indagati</t>
  </si>
  <si>
    <t>Modalità</t>
  </si>
  <si>
    <t>Decreti di archiviazione</t>
  </si>
  <si>
    <t>Sentenze di rito alternativo</t>
  </si>
  <si>
    <t>Decreti penali di condanna</t>
  </si>
  <si>
    <t>Decreti che dispongono il giudizio</t>
  </si>
  <si>
    <t>Richieste di archiviazione</t>
  </si>
  <si>
    <t>Richieste di rinvio a giudizio ordinario</t>
  </si>
  <si>
    <t>Citazioni dirette a giudizio</t>
  </si>
  <si>
    <t>Registro NOTI - Mod. 52</t>
  </si>
  <si>
    <t xml:space="preserve">Procura presso il Tribunale per i Minorenni </t>
  </si>
  <si>
    <t>Rito</t>
  </si>
  <si>
    <t>PROCURE DELLA REPUBBLICA. Definiti nel Registro Noti Mod. 21</t>
  </si>
  <si>
    <t>Totale iscritti in Tribunale</t>
  </si>
  <si>
    <t>Procura della Repubblica</t>
  </si>
  <si>
    <t>Totale iscritti in Procura</t>
  </si>
  <si>
    <t>Rapporto iscritti a mod.45 su iscritti a mod.21 %</t>
  </si>
  <si>
    <t>di cui per Proscioglimento prima del dibattimento per prescrizione</t>
  </si>
  <si>
    <t>di cui con Sentenza non doversi procedere per prescrizione</t>
  </si>
  <si>
    <t>Totale definiti dal GIP/GUP</t>
  </si>
  <si>
    <t>Totale definiti dalla Procura</t>
  </si>
  <si>
    <t xml:space="preserve">TRIBUNALI - SEZIONE GIP GUP. Definiti nel Registro Noti </t>
  </si>
  <si>
    <t>Tribunale</t>
  </si>
  <si>
    <t>Circondario</t>
  </si>
  <si>
    <t>% sul totale definiti</t>
  </si>
  <si>
    <t>Totale rito collegiale</t>
  </si>
  <si>
    <t>Totale rito monocratico</t>
  </si>
  <si>
    <t>Totale Sezione Gip Gup Noti</t>
  </si>
  <si>
    <t>Totale Procura Noti</t>
  </si>
  <si>
    <t>Iscritti a registro FNCR
 (mod.45)</t>
  </si>
  <si>
    <t>Iscritti a registro noti
 (mod.21)</t>
  </si>
  <si>
    <t>Totale definiti 
in Tribunale</t>
  </si>
  <si>
    <t>Tav.   2.14</t>
  </si>
  <si>
    <t>Tav.   2.13</t>
  </si>
  <si>
    <t xml:space="preserve">Tav.    2.1 </t>
  </si>
  <si>
    <t xml:space="preserve">Tav.    2.2 </t>
  </si>
  <si>
    <t>Tav.    2.8</t>
  </si>
  <si>
    <t xml:space="preserve">Tav.    2.7 </t>
  </si>
  <si>
    <t xml:space="preserve">Tav.    2.6 bis </t>
  </si>
  <si>
    <t xml:space="preserve">Tav.    2.6 </t>
  </si>
  <si>
    <t xml:space="preserve">Tav.    2.5 bis </t>
  </si>
  <si>
    <t xml:space="preserve">Tav.    2.5 </t>
  </si>
  <si>
    <t>Tav.    2.4</t>
  </si>
  <si>
    <t xml:space="preserve">Tav.    2.3 bis </t>
  </si>
  <si>
    <t xml:space="preserve">Tav.    2.3 </t>
  </si>
  <si>
    <t xml:space="preserve">Tav.    2.2bis </t>
  </si>
  <si>
    <t xml:space="preserve">Tav.    2.1bis </t>
  </si>
  <si>
    <r>
      <t xml:space="preserve">Procura della Repubblica presso il Tribunale ordinario
</t>
    </r>
    <r>
      <rPr>
        <b/>
        <sz val="9"/>
        <rFont val="Calibri"/>
        <family val="2"/>
      </rPr>
      <t>TOTALE</t>
    </r>
    <r>
      <rPr>
        <sz val="9"/>
        <rFont val="Calibri"/>
        <family val="2"/>
      </rPr>
      <t xml:space="preserve"> dicui:</t>
    </r>
  </si>
  <si>
    <t>Esecuzioni</t>
  </si>
  <si>
    <t>Misure cautelari personali</t>
  </si>
  <si>
    <t>Istanze di riesame su misure cautelari personali (art. 309)</t>
  </si>
  <si>
    <t>Istanze di Appello del PM su misure cautelari personali (art. 310)</t>
  </si>
  <si>
    <t>Istanze di Appello di parte su misure cautelari personali (art. 310)</t>
  </si>
  <si>
    <t>Inammissibilita</t>
  </si>
  <si>
    <t>Dichiarazione Di Inefficacia Per Decorrenza Dei Termini</t>
  </si>
  <si>
    <t>Riunione</t>
  </si>
  <si>
    <t>Conferma</t>
  </si>
  <si>
    <t>Emissione Misura Cautelare</t>
  </si>
  <si>
    <t>Riforma Parziale</t>
  </si>
  <si>
    <t>Annullamento</t>
  </si>
  <si>
    <t>Altra Modalità</t>
  </si>
  <si>
    <t>Misure cautelari reali</t>
  </si>
  <si>
    <t>Istanze di Riesame su misure cautelari reali - sequestri conservativi (art. 318)</t>
  </si>
  <si>
    <t>Istanze di Riesame su misure cautelari reali - sequestri preventivi (art. 322)</t>
  </si>
  <si>
    <t>Istanze di Appello di parte o del PM su misure cautelari reali - sequestri preventivi (art. 322 bis)</t>
  </si>
  <si>
    <t>Istanze di Riesame su misure cautelari reali - altri sequestri (art. 257, 355)</t>
  </si>
  <si>
    <t xml:space="preserve">Inammissibilità </t>
  </si>
  <si>
    <t xml:space="preserve">Annullamento </t>
  </si>
  <si>
    <t xml:space="preserve">Riforma </t>
  </si>
  <si>
    <t xml:space="preserve">Conferma </t>
  </si>
  <si>
    <t xml:space="preserve">Dichiarazione di Inefficacia per decorrenza termini </t>
  </si>
  <si>
    <t xml:space="preserve">Riunione </t>
  </si>
  <si>
    <t xml:space="preserve">Altra Modalità </t>
  </si>
  <si>
    <t>Tav.   2.15</t>
  </si>
  <si>
    <t>Tav.   2.16</t>
  </si>
  <si>
    <t xml:space="preserve">Tav.   2.15 bis </t>
  </si>
  <si>
    <t xml:space="preserve">Tav.   2.16 bis </t>
  </si>
  <si>
    <t>Procura Generale della Repubblica presso la Corte di Appello</t>
  </si>
  <si>
    <t>Macro materia</t>
  </si>
  <si>
    <t>sezione ordinaria</t>
  </si>
  <si>
    <t>sezione assise appello</t>
  </si>
  <si>
    <t>sezione minorenni appello</t>
  </si>
  <si>
    <t>rito collegiale sezione assise</t>
  </si>
  <si>
    <t>Tribunale Ordinario di Agrigento</t>
  </si>
  <si>
    <t>INDICE DELLE TABELLE</t>
  </si>
  <si>
    <t>Area penale</t>
  </si>
  <si>
    <t>Movimento dei procedimenti penali. Suddivisione per ufficio.</t>
  </si>
  <si>
    <t xml:space="preserve">Rapporto fatti non costituenti reato (mod.45) e iscritti NOTI (mod.21). Procura della Repubblica. </t>
  </si>
  <si>
    <t>Movimento dei procedimenti penali. Suddivisione per circondario e materia.</t>
  </si>
  <si>
    <t>Movimento dei procedimenti penali. Procura della Repubblica.</t>
  </si>
  <si>
    <t>Movimento dei procedimenti penali. Uffici del Giudice di Pace. Suddivisione per circondario.</t>
  </si>
  <si>
    <t>Incidenza dei procedimenti definiti per prescrizione. Suddivisione per ufficio e circondario.</t>
  </si>
  <si>
    <t>Incidenza dei procedimenti definiti per prescrizione. Suddivisione per ufficio e circondario. Dettagli</t>
  </si>
  <si>
    <t>Procedimenti penali definiti con sentenza (monocratica). Suddivisione per rito.</t>
  </si>
  <si>
    <t>Modalità di definizione dei procedimenti contro NOTI definiti presso l'Ufficio GIP/GUP.</t>
  </si>
  <si>
    <t>Modalità di definizione dei procedimenti contro NOTI definiti presso la Procura della Repubblica</t>
  </si>
  <si>
    <t>Tav.   2.9</t>
  </si>
  <si>
    <t>Procedimenti penali definiti per classe di durata nei tribunali ordinari. Rito collegiale.</t>
  </si>
  <si>
    <t>Tav.   2.10</t>
  </si>
  <si>
    <t>Procedimenti penali definiti per classe di durata nei tribunali ordinari. Rito monocratico</t>
  </si>
  <si>
    <t>Tav.   2.11</t>
  </si>
  <si>
    <t>Procedimenti penali definiti per classe di durata nei tribunali ordinari. Sezione GIP GUP.</t>
  </si>
  <si>
    <t>Tav.   2.12</t>
  </si>
  <si>
    <t>Procedimenti penali definiti per classe di durata nelle procure ordinarie.</t>
  </si>
  <si>
    <t>Intercettazioni. Numero dei bersagli intercettati suddivisi per ufficio, sede e tipologia di bersaglio.</t>
  </si>
  <si>
    <t>Riesame di misure cautelari personali. Modalità di definizione.</t>
  </si>
  <si>
    <t xml:space="preserve">Tav. 2.1bis - Rapporto percentuale tra procedimenti iscritti per Fatti non costituenti reato a modello 45 e procedimenti contro autori NOTI iscritti in Procura della Repubblica nel modello 21 (esclusa DDA). </t>
  </si>
  <si>
    <t>Noti (mod.21)</t>
  </si>
  <si>
    <t>Tav. 2.13 Stratigrafia delle pendenze - Corte di appello - Tribunale - Tribunale per i minorenni</t>
  </si>
  <si>
    <t>indagini preliminari</t>
  </si>
  <si>
    <t>udienza  preliminare</t>
  </si>
  <si>
    <t>Tav. 2.13 bis Stratigrafia delle pendenze - Procure della Repubblica - Procure della Repubblica per i minorenni</t>
  </si>
  <si>
    <t>sezione ordinaria - IGNOTI</t>
  </si>
  <si>
    <t>sezione ordinaria - NOTI</t>
  </si>
  <si>
    <t>FNCR</t>
  </si>
  <si>
    <t>Totale</t>
  </si>
  <si>
    <t>Tav.   2.13 bis</t>
  </si>
  <si>
    <t>Stratigrafia delle pendenze nel settore penale - Procure della Repubblica</t>
  </si>
  <si>
    <t>Stratigrafia delle pendenze nel settore penale - Corte di appello e Tribunali</t>
  </si>
  <si>
    <t>Procedimenti penali iscritti. Suddivisione per numero degli imputati.</t>
  </si>
  <si>
    <t>Procedimenti penali iscritti. Suddivisione per numero di indagati</t>
  </si>
  <si>
    <t>Procedimenti penali definiti con sentenza (collegiale). Suddivisione per rito.</t>
  </si>
  <si>
    <t xml:space="preserve">Movimento dei procedimenti di riesame di misure cautelari personali. </t>
  </si>
  <si>
    <t>Movimento dei procedimenti di riesame di misure cautelari reali. Suddivisione per circondario.</t>
  </si>
  <si>
    <t>Riesame di misure cautelari reali. Modalità di definizione. Suddivisione per circondario.</t>
  </si>
  <si>
    <t>Circondario di Cagliari</t>
  </si>
  <si>
    <t>Circondario di Lanusei</t>
  </si>
  <si>
    <t>Circondario di Nuoro</t>
  </si>
  <si>
    <t>Circondario di Oristano</t>
  </si>
  <si>
    <t>Circondario di Sassari</t>
  </si>
  <si>
    <t>Circondario di Tempio Pausania</t>
  </si>
  <si>
    <t>Procura della Repubblica di Cagliari</t>
  </si>
  <si>
    <t xml:space="preserve">Procura della Repubblica di Lanusei </t>
  </si>
  <si>
    <t>Procura della Repubblica di Nuoro</t>
  </si>
  <si>
    <t>Procura della Repubblica di Oristano</t>
  </si>
  <si>
    <t>Procura della Repubblica di Sassari</t>
  </si>
  <si>
    <t>Procura della Repubblica di Tempio Pausania</t>
  </si>
  <si>
    <t xml:space="preserve">Procura della Repubblica di Cagliari </t>
  </si>
  <si>
    <t>Cagliari</t>
  </si>
  <si>
    <t>Lanusei</t>
  </si>
  <si>
    <t>Nuoro</t>
  </si>
  <si>
    <t>Oristano</t>
  </si>
  <si>
    <t>Sassari</t>
  </si>
  <si>
    <t>Tempio Pausania</t>
  </si>
  <si>
    <t>Tribunale Ordinario di Cagliari</t>
  </si>
  <si>
    <t>Tribunale Ordinario di  Lanusei</t>
  </si>
  <si>
    <t>Tribunale Ordinario di  Nuoro</t>
  </si>
  <si>
    <t>Tribunale Ordinario di  Oristano</t>
  </si>
  <si>
    <t>Tribunale Ordinario di  Sassari</t>
  </si>
  <si>
    <t>Procura della Repubblica di Lanusei</t>
  </si>
  <si>
    <t>CAGLIARI</t>
  </si>
  <si>
    <t>NUORO</t>
  </si>
  <si>
    <t xml:space="preserve">ORISTANO </t>
  </si>
  <si>
    <t>SASSARI</t>
  </si>
  <si>
    <t>TEMPIO PAUSANIA</t>
  </si>
  <si>
    <t>Cagliari Totale</t>
  </si>
  <si>
    <t>CAGLIARI Totale</t>
  </si>
  <si>
    <t>NUORO Totale</t>
  </si>
  <si>
    <t>ORISTANO Totale</t>
  </si>
  <si>
    <t>SASSARI Totale</t>
  </si>
  <si>
    <t>-</t>
  </si>
  <si>
    <t>n.d.</t>
  </si>
  <si>
    <t>n.d. : dato non disponibile - n.c. : dato non calcolabile</t>
  </si>
  <si>
    <t xml:space="preserve">Corte di Appello </t>
  </si>
  <si>
    <t xml:space="preserve">Tribunale per i Minorenni </t>
  </si>
  <si>
    <t>Tribunale Ordinario di  Tempio Pausania</t>
  </si>
  <si>
    <t xml:space="preserve">sezione ordinaria </t>
  </si>
  <si>
    <t>dibattimento secondo grado (Modello 7 bis)</t>
  </si>
  <si>
    <t>indagini e udienza  preliminare (Modello 20)</t>
  </si>
  <si>
    <t>Corte d'Appello di Cagliari e Sassari</t>
  </si>
  <si>
    <t>Tribunale per i minorenni di  Cagliari e Sassari</t>
  </si>
  <si>
    <t>Procura della Repubblica per i minorenni di Cagliari e Sassari</t>
  </si>
  <si>
    <t>Procura Generale</t>
  </si>
  <si>
    <t>A.G. 2023/2024</t>
  </si>
  <si>
    <t>Fonte: Ministero Giustizia – DIT - Direzione Generale di Statistica e Analisi Organizzativa</t>
  </si>
  <si>
    <t>di cui per Archivizione per prescrizione*</t>
  </si>
  <si>
    <t>di cui per Invio al GIP con richiesta di archiviazione per prescrizione*</t>
  </si>
  <si>
    <t>* Il dato relativo al tipo di archiviazione (sia lato procura sia lato gip) non è attendibile a causa del passaggio dal 1° trimestre 2024 al nuovo sistema di registrazione. L'incidenza al gip e in procura delle definizione per prescrizione non è elaborabile.</t>
  </si>
  <si>
    <t>Giudizio ordinario/citazione diretta*</t>
  </si>
  <si>
    <t>Applicazione pena su richiesta**</t>
  </si>
  <si>
    <t>Giudizio abbreviato**</t>
  </si>
  <si>
    <t>** In qualunque tipo di giudizio emessa: citazione diretta, direttissimo, immediato.</t>
  </si>
  <si>
    <t>*In qualunque tipo di giudizio emessa: direttissimo, immediato.</t>
  </si>
  <si>
    <t>Applicazione pena su richiesta*</t>
  </si>
  <si>
    <t>Giudizio abbreviato*</t>
  </si>
  <si>
    <t>Richiesta di decreto penale di condanna</t>
  </si>
  <si>
    <t>Richieste giudizio immediato</t>
  </si>
  <si>
    <t>Richieste giudizio per direttissima</t>
  </si>
  <si>
    <t>N.B.: sono  escluse le sentenze che l'estrattore non distingue per rito: prescrizioni, NDP o altro</t>
  </si>
  <si>
    <t>*L'estrattore statistico considera nella voce giudizio ordinario oltre ai rinvii a giudizio dal GUP anche le citazione diretta dal PM.</t>
  </si>
  <si>
    <t>Reati di competenza del GDP - NOTI</t>
  </si>
  <si>
    <t>Avocazioni totale</t>
  </si>
  <si>
    <t>n.c.</t>
  </si>
  <si>
    <t xml:space="preserve">Tav. 2.1 - Procedimenti penali iscritti, definiti e pendenti nell'A.G. 2024/2025. Confronto con l'A.G. precedente e variazioni percentuali. </t>
  </si>
  <si>
    <t>A.G. 2024/2025</t>
  </si>
  <si>
    <t>Variazione percentuale 
A.G. 2024/2025 vs. A.G. 2023/2024</t>
  </si>
  <si>
    <t>I dati relativi al periodo A.G. 2024/2025 sono aggiornati al 22/09/2025</t>
  </si>
  <si>
    <t>Tav. 2.2 - Procedimenti penali iscritti, definiti e pendenti nell'A.G. 2024/2025. Variazioni rispetto all'anno giudiziario precedente</t>
  </si>
  <si>
    <t xml:space="preserve">Tav. 2.2bis - Procedimenti penali iscritti in Tribunale nell'A.G. 2024/2025 suddivisi in base al numero degli imputati. </t>
  </si>
  <si>
    <t>Tav. 2.3 - Procedimenti penali iscritti, definiti e pendenti nell'A.G. 2024/2025. Procure della Repubblica del Distretto di Corte di Appello di Cagliari</t>
  </si>
  <si>
    <t xml:space="preserve">Tav. 2.3bis - Procedimenti penali iscritti in Procura della Repubblica nell'A.G. 2024/2025 suddivisi in base al numero degli indagati (registro noti mod.21). </t>
  </si>
  <si>
    <t>Tav. 2.4 - Procedimenti penali iscritti, definiti e pendenti nell'A.G. 2024/2025. Sedi degli Uffici del Giudice di Pace raggruppati per circondario</t>
  </si>
  <si>
    <t>Tav. 2.5 Incidenza dei procedimenti definiti per PRESCRIZIONE sul totale dei procedimenti definiti. Anno giudiziario 2024/2025</t>
  </si>
  <si>
    <t>Tav. 2.5bis - Procedimenti penali definiti per PRESCRIZIONE nell'A.G. 2024/2025. 
Valori assoluti per il calcolo della tabella 2.5</t>
  </si>
  <si>
    <t xml:space="preserve">Tav. 2.6 - Procedimenti penali definiti con sentenza distinti per rito nei Tribunali ordinari nell'A.G. 2024/2025. </t>
  </si>
  <si>
    <t xml:space="preserve">Tav. 2.6 bis - Procedimenti penali definiti con sentenza distinti per rito nei Tribunali ordinari nell'A.G. 2024/2025. </t>
  </si>
  <si>
    <t xml:space="preserve">Tav. 2.7 - Procedimenti contro NOTI definiti presso l'Ufficio GIP/GUP per principale modalità di definizione nell'A.G. 2024/2025. </t>
  </si>
  <si>
    <t xml:space="preserve">Tav. 2.8 - Procedimenti contro NOTI (mod.21) definiti presso la Procura della Repubblica per principale modalità di definizione nell'A.G. 2024/2025. </t>
  </si>
  <si>
    <t xml:space="preserve">Tavv. 2.9 e 2.10 - Procedimenti penali definiti distinti per sede, tipo rito e classe di durata nei Tribunali ordinari nell'A.G. 2024/2025. 
</t>
  </si>
  <si>
    <t xml:space="preserve">Tav. 2.11 - Procedimenti penali definiti distinti per sede e classe di durata nei Tribunali ordinari - Sezione GIP GUP nell'A.G. 2024/2025
</t>
  </si>
  <si>
    <t xml:space="preserve">Tav. 2.12 - Procedimenti penali definiti distinti per sede e classe di durata nelle Procure ordinarie nell'A.G. 2024/2025
</t>
  </si>
  <si>
    <t>SETTORE PENALE. 31/12/2024</t>
  </si>
  <si>
    <t>TOTALE PENDENTI AL 31/12/2024</t>
  </si>
  <si>
    <t>fino al 2013</t>
  </si>
  <si>
    <t>2014-2016</t>
  </si>
  <si>
    <t>2017-2019</t>
  </si>
  <si>
    <t>2020-2023</t>
  </si>
  <si>
    <t>I dati sono aggiornati al 22/09/2025</t>
  </si>
  <si>
    <t>dibattimento primo grado (Modello 16 mono)</t>
  </si>
  <si>
    <t>dibattimento primo grado (Modello 16 collegiale)</t>
  </si>
  <si>
    <t>n.r</t>
  </si>
  <si>
    <t>Tav. 2.15 - Procedimenti penali iscritti, definiti e pendenti nell'A.G. 2024/2025 relativi al riesame di misure cautelari personali. Confronto con l'A.G. precedente e variazioni percentuali. Distretto di Cagliari</t>
  </si>
  <si>
    <t>Variazione percentuale 
A.G. 2023/2024 vs. A.G. 2024/2025</t>
  </si>
  <si>
    <t>Tav. 2.15 bis - Modalità di definizione dei procedimenti relativi al riesame di misure cautelari personali, nell'A.G. 2024/2025. Distretto di Cagliari</t>
  </si>
  <si>
    <t>Tav. 2.16 - Procedimenti penali iscritti, definiti e pendenti nell'A.G. 2024/2025 relativi al riesame di misure cautelari reali. Confronto con l'A.G. precedente. Distretto di Cagliari</t>
  </si>
  <si>
    <t>Non sono stati comunicati i dati di Oristano, Nuoro e Sassari per l'anno giudiziario 2024/2025.</t>
  </si>
  <si>
    <t>Tav. 2.16 bis - Modalità di definizione dei procedimenti relativi al riesame di misure cautelari reali nell'A.G. 2024/2025. Distretto di Cagliari</t>
  </si>
  <si>
    <t>Tav. 2.14 - Intercettazioni. Numero dei bersagli intercettati suddivisi per ufficio, sede e tipologia di bersaglio nell'A.G. 2024/2025</t>
  </si>
  <si>
    <t>LANUSEI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</si>
</sst>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0.0%"/>
    <numFmt numFmtId="167" formatCode="#,###"/>
    <numFmt numFmtId="168" formatCode="_-* #,##0_-;\-* #,##0_-;_-* &quot;-&quot;??_-;_-@_-"/>
    <numFmt numFmtId="169" formatCode="#,###;\-#,###;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6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indexed="16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9"/>
      <color indexed="16"/>
      <name val="Calibri"/>
      <family val="2"/>
      <scheme val="minor"/>
    </font>
    <font>
      <b/>
      <i/>
      <sz val="9"/>
      <color indexed="16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A50021"/>
      <name val="Calibri"/>
      <family val="2"/>
      <scheme val="minor"/>
    </font>
    <font>
      <b/>
      <sz val="10"/>
      <color rgb="FFA5002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A40000"/>
      <name val="Calibri"/>
      <family val="2"/>
      <scheme val="minor"/>
    </font>
    <font>
      <b/>
      <sz val="11"/>
      <color indexed="16"/>
      <name val="Calibri"/>
      <family val="2"/>
      <scheme val="minor"/>
    </font>
    <font>
      <b/>
      <i/>
      <sz val="11"/>
      <color indexed="16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theme="5" tint="-0.249977111117893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Arial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9"/>
      <color rgb="FFC00000"/>
      <name val="Calibri"/>
      <family val="2"/>
      <scheme val="minor"/>
    </font>
    <font>
      <sz val="10"/>
      <color rgb="FFC00000"/>
      <name val="Arial"/>
      <family val="2"/>
    </font>
    <font>
      <b/>
      <sz val="10"/>
      <color theme="5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2">
    <xf numFmtId="0" fontId="0" fillId="0" borderId="0"/>
    <xf numFmtId="43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14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0" fontId="14" fillId="0" borderId="0"/>
    <xf numFmtId="0" fontId="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5" fillId="0" borderId="0" applyFont="0" applyFill="0" applyBorder="0" applyAlignment="0" applyProtection="0"/>
    <xf numFmtId="0" fontId="14" fillId="0" borderId="0"/>
    <xf numFmtId="0" fontId="3" fillId="0" borderId="0"/>
    <xf numFmtId="0" fontId="2" fillId="0" borderId="0"/>
    <xf numFmtId="0" fontId="1" fillId="0" borderId="0"/>
  </cellStyleXfs>
  <cellXfs count="406">
    <xf numFmtId="0" fontId="0" fillId="0" borderId="0" xfId="0"/>
    <xf numFmtId="0" fontId="17" fillId="0" borderId="0" xfId="14" applyFont="1"/>
    <xf numFmtId="0" fontId="17" fillId="0" borderId="0" xfId="14" applyFont="1" applyAlignment="1">
      <alignment vertical="center"/>
    </xf>
    <xf numFmtId="0" fontId="22" fillId="0" borderId="0" xfId="14" applyFont="1"/>
    <xf numFmtId="0" fontId="24" fillId="0" borderId="0" xfId="14" applyFont="1" applyAlignment="1">
      <alignment horizontal="left" vertical="top" wrapText="1"/>
    </xf>
    <xf numFmtId="3" fontId="26" fillId="0" borderId="1" xfId="14" applyNumberFormat="1" applyFont="1" applyBorder="1" applyAlignment="1">
      <alignment horizontal="center" vertical="center" wrapText="1"/>
    </xf>
    <xf numFmtId="0" fontId="24" fillId="0" borderId="0" xfId="14" applyFont="1" applyAlignment="1">
      <alignment vertical="top" wrapText="1"/>
    </xf>
    <xf numFmtId="0" fontId="18" fillId="0" borderId="0" xfId="14" applyFont="1"/>
    <xf numFmtId="0" fontId="27" fillId="0" borderId="0" xfId="14" applyFont="1" applyAlignment="1">
      <alignment horizontal="left" vertical="center" wrapText="1"/>
    </xf>
    <xf numFmtId="0" fontId="22" fillId="0" borderId="1" xfId="14" applyFont="1" applyBorder="1"/>
    <xf numFmtId="0" fontId="24" fillId="0" borderId="0" xfId="14" applyFont="1" applyAlignment="1">
      <alignment vertical="center"/>
    </xf>
    <xf numFmtId="0" fontId="28" fillId="0" borderId="0" xfId="14" applyFont="1" applyAlignment="1">
      <alignment vertical="center"/>
    </xf>
    <xf numFmtId="0" fontId="27" fillId="0" borderId="0" xfId="14" applyFont="1" applyAlignment="1">
      <alignment vertical="center"/>
    </xf>
    <xf numFmtId="0" fontId="22" fillId="0" borderId="1" xfId="14" applyFont="1" applyBorder="1" applyAlignment="1">
      <alignment vertical="center"/>
    </xf>
    <xf numFmtId="3" fontId="22" fillId="0" borderId="1" xfId="14" applyNumberFormat="1" applyFont="1" applyBorder="1" applyAlignment="1">
      <alignment vertical="center"/>
    </xf>
    <xf numFmtId="3" fontId="20" fillId="0" borderId="1" xfId="14" applyNumberFormat="1" applyFont="1" applyBorder="1" applyAlignment="1">
      <alignment vertical="center" wrapText="1"/>
    </xf>
    <xf numFmtId="0" fontId="22" fillId="0" borderId="3" xfId="14" applyFont="1" applyBorder="1" applyAlignment="1">
      <alignment vertical="center"/>
    </xf>
    <xf numFmtId="0" fontId="24" fillId="0" borderId="0" xfId="14" applyFont="1" applyAlignment="1">
      <alignment horizontal="left" vertical="center" wrapText="1"/>
    </xf>
    <xf numFmtId="3" fontId="26" fillId="0" borderId="3" xfId="14" applyNumberFormat="1" applyFont="1" applyBorder="1" applyAlignment="1">
      <alignment horizontal="center" vertical="center" wrapText="1"/>
    </xf>
    <xf numFmtId="3" fontId="26" fillId="0" borderId="5" xfId="14" applyNumberFormat="1" applyFont="1" applyBorder="1" applyAlignment="1">
      <alignment horizontal="center" vertical="center" wrapText="1"/>
    </xf>
    <xf numFmtId="0" fontId="24" fillId="0" borderId="0" xfId="14" applyFont="1" applyAlignment="1">
      <alignment vertical="center" wrapText="1"/>
    </xf>
    <xf numFmtId="3" fontId="26" fillId="0" borderId="1" xfId="14" applyNumberFormat="1" applyFont="1" applyBorder="1" applyAlignment="1">
      <alignment horizontal="right" vertical="center" wrapText="1"/>
    </xf>
    <xf numFmtId="3" fontId="26" fillId="0" borderId="3" xfId="14" applyNumberFormat="1" applyFont="1" applyBorder="1" applyAlignment="1">
      <alignment horizontal="right" vertical="center" wrapText="1"/>
    </xf>
    <xf numFmtId="3" fontId="26" fillId="0" borderId="6" xfId="14" applyNumberFormat="1" applyFont="1" applyBorder="1" applyAlignment="1">
      <alignment horizontal="right" vertical="center" wrapText="1"/>
    </xf>
    <xf numFmtId="3" fontId="26" fillId="0" borderId="5" xfId="14" applyNumberFormat="1" applyFont="1" applyBorder="1" applyAlignment="1">
      <alignment horizontal="right" vertical="center" wrapText="1"/>
    </xf>
    <xf numFmtId="3" fontId="26" fillId="0" borderId="4" xfId="14" applyNumberFormat="1" applyFont="1" applyBorder="1" applyAlignment="1">
      <alignment horizontal="right" vertical="center" wrapText="1"/>
    </xf>
    <xf numFmtId="0" fontId="22" fillId="0" borderId="0" xfId="14" applyFont="1" applyAlignment="1">
      <alignment vertical="center"/>
    </xf>
    <xf numFmtId="0" fontId="21" fillId="0" borderId="0" xfId="14" applyFont="1" applyAlignment="1">
      <alignment horizontal="left" vertical="center" wrapText="1"/>
    </xf>
    <xf numFmtId="2" fontId="22" fillId="0" borderId="1" xfId="14" applyNumberFormat="1" applyFont="1" applyBorder="1"/>
    <xf numFmtId="2" fontId="22" fillId="0" borderId="3" xfId="14" applyNumberFormat="1" applyFont="1" applyBorder="1"/>
    <xf numFmtId="0" fontId="22" fillId="0" borderId="6" xfId="14" applyFont="1" applyBorder="1"/>
    <xf numFmtId="0" fontId="22" fillId="0" borderId="5" xfId="14" applyFont="1" applyBorder="1"/>
    <xf numFmtId="0" fontId="17" fillId="0" borderId="1" xfId="14" applyFont="1" applyBorder="1" applyAlignment="1">
      <alignment vertical="center"/>
    </xf>
    <xf numFmtId="3" fontId="17" fillId="0" borderId="1" xfId="14" applyNumberFormat="1" applyFont="1" applyBorder="1" applyAlignment="1">
      <alignment vertical="center"/>
    </xf>
    <xf numFmtId="0" fontId="17" fillId="0" borderId="3" xfId="14" applyFont="1" applyBorder="1" applyAlignment="1">
      <alignment vertical="center"/>
    </xf>
    <xf numFmtId="3" fontId="17" fillId="0" borderId="1" xfId="14" applyNumberFormat="1" applyFont="1" applyBorder="1" applyAlignment="1">
      <alignment vertical="center" wrapText="1"/>
    </xf>
    <xf numFmtId="0" fontId="24" fillId="0" borderId="2" xfId="14" applyFont="1" applyBorder="1" applyAlignment="1">
      <alignment horizontal="left" vertical="center" wrapText="1"/>
    </xf>
    <xf numFmtId="0" fontId="19" fillId="0" borderId="0" xfId="14" applyFont="1"/>
    <xf numFmtId="0" fontId="29" fillId="0" borderId="0" xfId="14" applyFont="1" applyAlignment="1">
      <alignment vertical="center" wrapText="1"/>
    </xf>
    <xf numFmtId="0" fontId="29" fillId="0" borderId="0" xfId="14" applyFont="1" applyAlignment="1">
      <alignment horizontal="center" vertical="center" wrapText="1"/>
    </xf>
    <xf numFmtId="166" fontId="20" fillId="0" borderId="0" xfId="14" applyNumberFormat="1" applyFont="1" applyAlignment="1">
      <alignment horizontal="center" vertical="top" wrapText="1"/>
    </xf>
    <xf numFmtId="0" fontId="30" fillId="0" borderId="0" xfId="14" applyFont="1" applyAlignment="1">
      <alignment wrapText="1"/>
    </xf>
    <xf numFmtId="166" fontId="20" fillId="0" borderId="0" xfId="14" applyNumberFormat="1" applyFont="1" applyAlignment="1">
      <alignment vertical="top" wrapText="1"/>
    </xf>
    <xf numFmtId="0" fontId="20" fillId="0" borderId="0" xfId="14" applyFont="1" applyAlignment="1">
      <alignment vertical="top" wrapText="1"/>
    </xf>
    <xf numFmtId="0" fontId="24" fillId="0" borderId="2" xfId="14" applyFont="1" applyBorder="1" applyAlignment="1">
      <alignment horizontal="left" wrapText="1"/>
    </xf>
    <xf numFmtId="0" fontId="31" fillId="0" borderId="1" xfId="14" applyFont="1" applyBorder="1" applyAlignment="1">
      <alignment horizontal="center" vertical="center" wrapText="1"/>
    </xf>
    <xf numFmtId="0" fontId="31" fillId="0" borderId="3" xfId="14" applyFont="1" applyBorder="1" applyAlignment="1">
      <alignment horizontal="center" vertical="center" wrapText="1"/>
    </xf>
    <xf numFmtId="0" fontId="31" fillId="0" borderId="1" xfId="14" applyFont="1" applyBorder="1" applyAlignment="1">
      <alignment horizontal="right" vertical="center" wrapText="1"/>
    </xf>
    <xf numFmtId="0" fontId="31" fillId="0" borderId="3" xfId="14" applyFont="1" applyBorder="1" applyAlignment="1">
      <alignment horizontal="right" vertical="center" wrapText="1"/>
    </xf>
    <xf numFmtId="166" fontId="20" fillId="0" borderId="0" xfId="14" applyNumberFormat="1" applyFont="1" applyAlignment="1">
      <alignment horizontal="center" vertical="center" wrapText="1"/>
    </xf>
    <xf numFmtId="0" fontId="30" fillId="0" borderId="1" xfId="14" applyFont="1" applyBorder="1" applyAlignment="1">
      <alignment vertical="center" wrapText="1"/>
    </xf>
    <xf numFmtId="166" fontId="32" fillId="0" borderId="0" xfId="14" applyNumberFormat="1" applyFont="1" applyAlignment="1">
      <alignment vertical="top" wrapText="1"/>
    </xf>
    <xf numFmtId="0" fontId="23" fillId="0" borderId="0" xfId="14" applyFont="1"/>
    <xf numFmtId="0" fontId="27" fillId="0" borderId="0" xfId="14" applyFont="1"/>
    <xf numFmtId="0" fontId="17" fillId="0" borderId="0" xfId="14" applyFont="1" applyAlignment="1">
      <alignment horizontal="left" vertical="center"/>
    </xf>
    <xf numFmtId="3" fontId="22" fillId="0" borderId="1" xfId="14" applyNumberFormat="1" applyFont="1" applyBorder="1" applyAlignment="1">
      <alignment horizontal="left" vertical="center"/>
    </xf>
    <xf numFmtId="3" fontId="22" fillId="0" borderId="1" xfId="14" applyNumberFormat="1" applyFont="1" applyBorder="1" applyAlignment="1">
      <alignment horizontal="left" vertical="center" wrapText="1"/>
    </xf>
    <xf numFmtId="3" fontId="31" fillId="0" borderId="4" xfId="14" applyNumberFormat="1" applyFont="1" applyBorder="1" applyAlignment="1">
      <alignment horizontal="right" vertical="center" wrapText="1"/>
    </xf>
    <xf numFmtId="3" fontId="31" fillId="0" borderId="1" xfId="14" applyNumberFormat="1" applyFont="1" applyBorder="1" applyAlignment="1">
      <alignment horizontal="right" vertical="center" wrapText="1"/>
    </xf>
    <xf numFmtId="0" fontId="18" fillId="0" borderId="0" xfId="14" applyFont="1" applyAlignment="1">
      <alignment vertical="center"/>
    </xf>
    <xf numFmtId="0" fontId="31" fillId="0" borderId="8" xfId="14" applyFont="1" applyBorder="1" applyAlignment="1">
      <alignment horizontal="right" vertical="center" wrapText="1"/>
    </xf>
    <xf numFmtId="0" fontId="33" fillId="0" borderId="1" xfId="14" applyFont="1" applyBorder="1" applyAlignment="1">
      <alignment horizontal="right" vertical="center" wrapText="1"/>
    </xf>
    <xf numFmtId="0" fontId="34" fillId="0" borderId="0" xfId="14" applyFont="1"/>
    <xf numFmtId="3" fontId="21" fillId="0" borderId="0" xfId="14" applyNumberFormat="1" applyFont="1" applyAlignment="1">
      <alignment horizontal="right"/>
    </xf>
    <xf numFmtId="0" fontId="21" fillId="0" borderId="9" xfId="14" applyFont="1" applyBorder="1" applyAlignment="1">
      <alignment horizontal="left"/>
    </xf>
    <xf numFmtId="3" fontId="21" fillId="0" borderId="9" xfId="14" applyNumberFormat="1" applyFont="1" applyBorder="1" applyAlignment="1">
      <alignment horizontal="right"/>
    </xf>
    <xf numFmtId="0" fontId="36" fillId="0" borderId="0" xfId="14" applyFont="1" applyAlignment="1">
      <alignment horizontal="center"/>
    </xf>
    <xf numFmtId="0" fontId="37" fillId="0" borderId="0" xfId="14" applyFont="1"/>
    <xf numFmtId="0" fontId="34" fillId="0" borderId="0" xfId="14" applyFont="1" applyAlignment="1">
      <alignment vertical="center"/>
    </xf>
    <xf numFmtId="3" fontId="21" fillId="0" borderId="1" xfId="14" applyNumberFormat="1" applyFont="1" applyBorder="1" applyAlignment="1">
      <alignment horizontal="right" vertical="center"/>
    </xf>
    <xf numFmtId="0" fontId="21" fillId="0" borderId="1" xfId="14" applyFont="1" applyBorder="1" applyAlignment="1">
      <alignment horizontal="left" vertical="center"/>
    </xf>
    <xf numFmtId="3" fontId="31" fillId="0" borderId="1" xfId="14" applyNumberFormat="1" applyFont="1" applyBorder="1" applyAlignment="1">
      <alignment horizontal="left" vertical="center" wrapText="1"/>
    </xf>
    <xf numFmtId="3" fontId="31" fillId="0" borderId="1" xfId="14" applyNumberFormat="1" applyFont="1" applyBorder="1" applyAlignment="1">
      <alignment horizontal="center" vertical="center" wrapText="1"/>
    </xf>
    <xf numFmtId="0" fontId="35" fillId="0" borderId="0" xfId="14" applyFont="1" applyAlignment="1">
      <alignment horizontal="left" vertical="center"/>
    </xf>
    <xf numFmtId="3" fontId="21" fillId="0" borderId="0" xfId="14" applyNumberFormat="1" applyFont="1" applyAlignment="1">
      <alignment horizontal="right" vertical="center"/>
    </xf>
    <xf numFmtId="0" fontId="38" fillId="0" borderId="0" xfId="14" applyFont="1"/>
    <xf numFmtId="0" fontId="39" fillId="0" borderId="1" xfId="14" applyFont="1" applyBorder="1" applyAlignment="1">
      <alignment horizontal="left" vertical="center" wrapText="1"/>
    </xf>
    <xf numFmtId="0" fontId="39" fillId="0" borderId="1" xfId="14" applyFont="1" applyBorder="1" applyAlignment="1" applyProtection="1">
      <alignment horizontal="left" vertical="center" wrapText="1" readingOrder="1"/>
      <protection locked="0"/>
    </xf>
    <xf numFmtId="0" fontId="23" fillId="0" borderId="0" xfId="14" applyFont="1" applyAlignment="1">
      <alignment vertical="center"/>
    </xf>
    <xf numFmtId="0" fontId="22" fillId="0" borderId="1" xfId="14" applyFont="1" applyBorder="1" applyAlignment="1" applyProtection="1">
      <alignment horizontal="left" vertical="top" wrapText="1" readingOrder="1"/>
      <protection locked="0"/>
    </xf>
    <xf numFmtId="0" fontId="22" fillId="0" borderId="1" xfId="14" applyFont="1" applyBorder="1" applyAlignment="1" applyProtection="1">
      <alignment horizontal="left" vertical="center" wrapText="1" readingOrder="1"/>
      <protection locked="0"/>
    </xf>
    <xf numFmtId="0" fontId="22" fillId="2" borderId="1" xfId="14" applyFont="1" applyFill="1" applyBorder="1" applyAlignment="1" applyProtection="1">
      <alignment horizontal="left" vertical="center" wrapText="1" readingOrder="1"/>
      <protection locked="0"/>
    </xf>
    <xf numFmtId="0" fontId="22" fillId="0" borderId="1" xfId="14" applyFont="1" applyBorder="1" applyAlignment="1" applyProtection="1">
      <alignment vertical="center" readingOrder="1"/>
      <protection locked="0"/>
    </xf>
    <xf numFmtId="3" fontId="31" fillId="0" borderId="10" xfId="14" applyNumberFormat="1" applyFont="1" applyBorder="1" applyAlignment="1">
      <alignment horizontal="right" vertical="center" wrapText="1"/>
    </xf>
    <xf numFmtId="3" fontId="31" fillId="0" borderId="6" xfId="14" applyNumberFormat="1" applyFont="1" applyBorder="1" applyAlignment="1">
      <alignment horizontal="right" vertical="center" wrapText="1"/>
    </xf>
    <xf numFmtId="3" fontId="31" fillId="0" borderId="10" xfId="14" applyNumberFormat="1" applyFont="1" applyBorder="1" applyAlignment="1">
      <alignment horizontal="left" vertical="center" wrapText="1"/>
    </xf>
    <xf numFmtId="3" fontId="31" fillId="0" borderId="6" xfId="14" applyNumberFormat="1" applyFont="1" applyBorder="1" applyAlignment="1">
      <alignment horizontal="center" vertical="center" wrapText="1"/>
    </xf>
    <xf numFmtId="0" fontId="39" fillId="0" borderId="1" xfId="14" applyFont="1" applyBorder="1" applyAlignment="1">
      <alignment horizontal="center" vertical="center" wrapText="1"/>
    </xf>
    <xf numFmtId="0" fontId="22" fillId="0" borderId="1" xfId="14" applyFont="1" applyBorder="1" applyAlignment="1" applyProtection="1">
      <alignment horizontal="center" vertical="center" wrapText="1" readingOrder="1"/>
      <protection locked="0"/>
    </xf>
    <xf numFmtId="3" fontId="22" fillId="0" borderId="1" xfId="14" applyNumberFormat="1" applyFont="1" applyBorder="1" applyAlignment="1" applyProtection="1">
      <alignment horizontal="center" vertical="center" wrapText="1" readingOrder="1"/>
      <protection locked="0"/>
    </xf>
    <xf numFmtId="3" fontId="21" fillId="0" borderId="1" xfId="14" applyNumberFormat="1" applyFont="1" applyBorder="1" applyAlignment="1" applyProtection="1">
      <alignment horizontal="center" vertical="center" wrapText="1" readingOrder="1"/>
      <protection locked="0"/>
    </xf>
    <xf numFmtId="168" fontId="22" fillId="0" borderId="1" xfId="1" applyNumberFormat="1" applyFont="1" applyBorder="1" applyAlignment="1">
      <alignment vertical="center"/>
    </xf>
    <xf numFmtId="10" fontId="22" fillId="0" borderId="1" xfId="62" applyNumberFormat="1" applyFont="1" applyFill="1" applyBorder="1" applyAlignment="1">
      <alignment horizontal="right" vertical="center"/>
    </xf>
    <xf numFmtId="10" fontId="22" fillId="0" borderId="1" xfId="62" applyNumberFormat="1" applyFont="1" applyBorder="1" applyAlignment="1">
      <alignment vertical="center"/>
    </xf>
    <xf numFmtId="168" fontId="22" fillId="0" borderId="6" xfId="1" applyNumberFormat="1" applyFont="1" applyBorder="1" applyAlignment="1">
      <alignment vertical="center"/>
    </xf>
    <xf numFmtId="10" fontId="17" fillId="0" borderId="1" xfId="62" applyNumberFormat="1" applyFont="1" applyBorder="1" applyAlignment="1">
      <alignment vertical="center"/>
    </xf>
    <xf numFmtId="168" fontId="22" fillId="0" borderId="1" xfId="1" applyNumberFormat="1" applyFont="1" applyBorder="1" applyAlignment="1">
      <alignment horizontal="right" vertical="center"/>
    </xf>
    <xf numFmtId="166" fontId="17" fillId="0" borderId="1" xfId="62" applyNumberFormat="1" applyFont="1" applyBorder="1" applyAlignment="1">
      <alignment vertical="center"/>
    </xf>
    <xf numFmtId="167" fontId="17" fillId="0" borderId="6" xfId="14" applyNumberFormat="1" applyFont="1" applyBorder="1"/>
    <xf numFmtId="167" fontId="17" fillId="0" borderId="6" xfId="14" applyNumberFormat="1" applyFont="1" applyBorder="1" applyAlignment="1">
      <alignment vertical="center"/>
    </xf>
    <xf numFmtId="3" fontId="26" fillId="0" borderId="1" xfId="14" applyNumberFormat="1" applyFont="1" applyBorder="1" applyAlignment="1">
      <alignment horizontal="left" vertical="center" wrapText="1"/>
    </xf>
    <xf numFmtId="3" fontId="21" fillId="0" borderId="1" xfId="14" applyNumberFormat="1" applyFont="1" applyBorder="1" applyAlignment="1">
      <alignment horizontal="right" vertical="center" wrapText="1"/>
    </xf>
    <xf numFmtId="168" fontId="17" fillId="0" borderId="1" xfId="1" applyNumberFormat="1" applyFont="1" applyBorder="1" applyAlignment="1">
      <alignment vertical="center"/>
    </xf>
    <xf numFmtId="3" fontId="31" fillId="0" borderId="4" xfId="14" applyNumberFormat="1" applyFont="1" applyBorder="1" applyAlignment="1">
      <alignment horizontal="center" vertical="center" wrapText="1"/>
    </xf>
    <xf numFmtId="168" fontId="40" fillId="0" borderId="1" xfId="1" applyNumberFormat="1" applyFont="1" applyFill="1" applyBorder="1" applyAlignment="1">
      <alignment horizontal="left" vertical="center" wrapText="1"/>
    </xf>
    <xf numFmtId="10" fontId="19" fillId="0" borderId="1" xfId="62" applyNumberFormat="1" applyFont="1" applyFill="1" applyBorder="1" applyAlignment="1">
      <alignment horizontal="right" vertical="center"/>
    </xf>
    <xf numFmtId="168" fontId="17" fillId="0" borderId="1" xfId="1" applyNumberFormat="1" applyFont="1" applyBorder="1" applyAlignment="1">
      <alignment horizontal="right" vertical="center"/>
    </xf>
    <xf numFmtId="0" fontId="31" fillId="0" borderId="1" xfId="14" applyFont="1" applyBorder="1" applyAlignment="1">
      <alignment vertical="center"/>
    </xf>
    <xf numFmtId="0" fontId="31" fillId="0" borderId="11" xfId="14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31" fillId="0" borderId="1" xfId="14" applyFont="1" applyBorder="1" applyAlignment="1">
      <alignment horizontal="left" vertical="center"/>
    </xf>
    <xf numFmtId="0" fontId="31" fillId="0" borderId="1" xfId="14" applyFont="1" applyBorder="1" applyAlignment="1">
      <alignment vertical="center" wrapText="1"/>
    </xf>
    <xf numFmtId="169" fontId="16" fillId="0" borderId="1" xfId="0" applyNumberFormat="1" applyFont="1" applyBorder="1"/>
    <xf numFmtId="0" fontId="26" fillId="0" borderId="11" xfId="14" applyFont="1" applyBorder="1" applyAlignment="1">
      <alignment horizontal="left" vertical="center" wrapText="1"/>
    </xf>
    <xf numFmtId="0" fontId="26" fillId="0" borderId="7" xfId="14" applyFont="1" applyBorder="1" applyAlignment="1">
      <alignment horizontal="left" vertical="center" wrapText="1"/>
    </xf>
    <xf numFmtId="3" fontId="17" fillId="0" borderId="0" xfId="14" applyNumberFormat="1" applyFont="1" applyAlignment="1">
      <alignment horizontal="left" vertical="center"/>
    </xf>
    <xf numFmtId="0" fontId="5" fillId="0" borderId="0" xfId="0" applyFont="1"/>
    <xf numFmtId="0" fontId="20" fillId="0" borderId="1" xfId="0" applyFont="1" applyBorder="1" applyAlignment="1">
      <alignment horizontal="left" vertical="center" wrapText="1"/>
    </xf>
    <xf numFmtId="0" fontId="42" fillId="0" borderId="0" xfId="15" applyFont="1"/>
    <xf numFmtId="0" fontId="21" fillId="0" borderId="1" xfId="14" applyFont="1" applyBorder="1" applyAlignment="1">
      <alignment vertical="center"/>
    </xf>
    <xf numFmtId="168" fontId="17" fillId="0" borderId="0" xfId="14" applyNumberFormat="1" applyFont="1"/>
    <xf numFmtId="0" fontId="27" fillId="0" borderId="0" xfId="14" applyFont="1" applyAlignment="1">
      <alignment wrapText="1"/>
    </xf>
    <xf numFmtId="3" fontId="19" fillId="0" borderId="0" xfId="14" applyNumberFormat="1" applyFont="1" applyAlignment="1">
      <alignment horizontal="right" vertical="center" wrapText="1"/>
    </xf>
    <xf numFmtId="166" fontId="19" fillId="0" borderId="0" xfId="62" applyNumberFormat="1" applyFont="1" applyBorder="1" applyAlignment="1">
      <alignment vertical="center"/>
    </xf>
    <xf numFmtId="167" fontId="19" fillId="0" borderId="0" xfId="14" applyNumberFormat="1" applyFont="1" applyAlignment="1">
      <alignment vertical="center"/>
    </xf>
    <xf numFmtId="166" fontId="19" fillId="0" borderId="0" xfId="14" applyNumberFormat="1" applyFont="1" applyAlignment="1">
      <alignment vertical="center"/>
    </xf>
    <xf numFmtId="0" fontId="0" fillId="0" borderId="0" xfId="0" applyAlignment="1">
      <alignment horizontal="center" wrapText="1"/>
    </xf>
    <xf numFmtId="168" fontId="17" fillId="0" borderId="0" xfId="1" applyNumberFormat="1" applyFont="1" applyBorder="1" applyAlignment="1">
      <alignment horizontal="right" vertical="center"/>
    </xf>
    <xf numFmtId="168" fontId="41" fillId="0" borderId="0" xfId="1" applyNumberFormat="1" applyFont="1" applyFill="1" applyBorder="1" applyAlignment="1">
      <alignment horizontal="left" vertical="center" wrapText="1"/>
    </xf>
    <xf numFmtId="168" fontId="17" fillId="0" borderId="0" xfId="1" applyNumberFormat="1" applyFont="1" applyFill="1" applyBorder="1" applyAlignment="1">
      <alignment horizontal="left" vertical="center"/>
    </xf>
    <xf numFmtId="166" fontId="17" fillId="0" borderId="0" xfId="62" applyNumberFormat="1" applyFont="1" applyFill="1" applyBorder="1" applyAlignment="1">
      <alignment horizontal="right" vertical="center"/>
    </xf>
    <xf numFmtId="0" fontId="25" fillId="0" borderId="0" xfId="0" applyFont="1"/>
    <xf numFmtId="9" fontId="17" fillId="0" borderId="0" xfId="62" applyFont="1"/>
    <xf numFmtId="166" fontId="21" fillId="0" borderId="9" xfId="62" applyNumberFormat="1" applyFont="1" applyBorder="1" applyAlignment="1">
      <alignment horizontal="right" vertical="center"/>
    </xf>
    <xf numFmtId="3" fontId="17" fillId="0" borderId="0" xfId="14" applyNumberFormat="1" applyFont="1"/>
    <xf numFmtId="0" fontId="43" fillId="0" borderId="0" xfId="0" applyFont="1"/>
    <xf numFmtId="0" fontId="16" fillId="0" borderId="0" xfId="0" applyFont="1"/>
    <xf numFmtId="0" fontId="44" fillId="0" borderId="1" xfId="0" applyFont="1" applyBorder="1" applyAlignment="1">
      <alignment vertical="center"/>
    </xf>
    <xf numFmtId="0" fontId="12" fillId="3" borderId="21" xfId="14" applyFont="1" applyFill="1" applyBorder="1" applyAlignment="1">
      <alignment wrapText="1"/>
    </xf>
    <xf numFmtId="0" fontId="45" fillId="3" borderId="21" xfId="14" applyFont="1" applyFill="1" applyBorder="1" applyAlignment="1">
      <alignment wrapText="1"/>
    </xf>
    <xf numFmtId="0" fontId="43" fillId="0" borderId="0" xfId="0" applyFont="1" applyAlignment="1">
      <alignment vertical="center" wrapText="1"/>
    </xf>
    <xf numFmtId="0" fontId="13" fillId="4" borderId="0" xfId="14" applyFont="1" applyFill="1" applyAlignment="1">
      <alignment horizontal="left" vertical="top" wrapText="1"/>
    </xf>
    <xf numFmtId="167" fontId="22" fillId="0" borderId="1" xfId="14" applyNumberFormat="1" applyFont="1" applyBorder="1" applyAlignment="1">
      <alignment horizontal="right" vertical="center"/>
    </xf>
    <xf numFmtId="0" fontId="27" fillId="0" borderId="0" xfId="14" applyFont="1" applyAlignment="1">
      <alignment vertical="center" wrapText="1"/>
    </xf>
    <xf numFmtId="168" fontId="17" fillId="0" borderId="6" xfId="1" applyNumberFormat="1" applyFont="1" applyBorder="1" applyAlignment="1">
      <alignment vertical="center"/>
    </xf>
    <xf numFmtId="9" fontId="17" fillId="0" borderId="5" xfId="62" applyFont="1" applyBorder="1" applyAlignment="1">
      <alignment vertical="center"/>
    </xf>
    <xf numFmtId="168" fontId="17" fillId="0" borderId="12" xfId="1" applyNumberFormat="1" applyFont="1" applyBorder="1" applyAlignment="1">
      <alignment vertical="center"/>
    </xf>
    <xf numFmtId="9" fontId="17" fillId="0" borderId="13" xfId="62" applyFont="1" applyBorder="1" applyAlignment="1">
      <alignment vertical="center"/>
    </xf>
    <xf numFmtId="0" fontId="27" fillId="0" borderId="0" xfId="14" applyFont="1" applyAlignment="1">
      <alignment vertical="top" wrapText="1"/>
    </xf>
    <xf numFmtId="167" fontId="17" fillId="0" borderId="0" xfId="14" applyNumberFormat="1" applyFont="1" applyAlignment="1">
      <alignment vertical="center"/>
    </xf>
    <xf numFmtId="3" fontId="26" fillId="0" borderId="1" xfId="14" applyNumberFormat="1" applyFont="1" applyBorder="1" applyAlignment="1">
      <alignment horizontal="center" vertical="top" wrapText="1"/>
    </xf>
    <xf numFmtId="3" fontId="31" fillId="0" borderId="1" xfId="14" applyNumberFormat="1" applyFont="1" applyBorder="1" applyAlignment="1">
      <alignment horizontal="center" vertical="top" wrapText="1"/>
    </xf>
    <xf numFmtId="0" fontId="17" fillId="0" borderId="0" xfId="14" applyFont="1" applyAlignment="1">
      <alignment horizontal="center" vertical="top" wrapText="1"/>
    </xf>
    <xf numFmtId="0" fontId="11" fillId="3" borderId="21" xfId="14" applyFont="1" applyFill="1" applyBorder="1" applyAlignment="1">
      <alignment wrapText="1"/>
    </xf>
    <xf numFmtId="0" fontId="25" fillId="0" borderId="0" xfId="15" applyFont="1"/>
    <xf numFmtId="9" fontId="22" fillId="0" borderId="5" xfId="62" applyFont="1" applyFill="1" applyBorder="1" applyAlignment="1">
      <alignment vertical="center"/>
    </xf>
    <xf numFmtId="3" fontId="21" fillId="0" borderId="0" xfId="14" applyNumberFormat="1" applyFont="1" applyAlignment="1">
      <alignment horizontal="right" vertical="center" wrapText="1"/>
    </xf>
    <xf numFmtId="166" fontId="21" fillId="0" borderId="0" xfId="62" applyNumberFormat="1" applyFont="1" applyFill="1" applyBorder="1" applyAlignment="1">
      <alignment vertical="center"/>
    </xf>
    <xf numFmtId="167" fontId="21" fillId="0" borderId="0" xfId="14" applyNumberFormat="1" applyFont="1" applyAlignment="1">
      <alignment vertical="center"/>
    </xf>
    <xf numFmtId="9" fontId="21" fillId="0" borderId="0" xfId="62" applyFont="1" applyFill="1" applyBorder="1" applyAlignment="1">
      <alignment vertical="center"/>
    </xf>
    <xf numFmtId="168" fontId="0" fillId="0" borderId="0" xfId="0" applyNumberFormat="1"/>
    <xf numFmtId="3" fontId="17" fillId="0" borderId="0" xfId="14" applyNumberFormat="1" applyFont="1" applyAlignment="1">
      <alignment vertical="center"/>
    </xf>
    <xf numFmtId="3" fontId="17" fillId="0" borderId="0" xfId="14" applyNumberFormat="1" applyFont="1" applyAlignment="1">
      <alignment vertical="center" wrapText="1"/>
    </xf>
    <xf numFmtId="10" fontId="22" fillId="2" borderId="1" xfId="62" applyNumberFormat="1" applyFont="1" applyFill="1" applyBorder="1" applyAlignment="1">
      <alignment horizontal="right" vertical="center"/>
    </xf>
    <xf numFmtId="10" fontId="21" fillId="0" borderId="1" xfId="62" applyNumberFormat="1" applyFont="1" applyFill="1" applyBorder="1" applyAlignment="1">
      <alignment horizontal="right" vertical="center"/>
    </xf>
    <xf numFmtId="168" fontId="21" fillId="0" borderId="1" xfId="14" applyNumberFormat="1" applyFont="1" applyBorder="1" applyAlignment="1">
      <alignment vertical="center"/>
    </xf>
    <xf numFmtId="168" fontId="19" fillId="0" borderId="1" xfId="14" applyNumberFormat="1" applyFont="1" applyBorder="1" applyAlignment="1">
      <alignment vertical="center"/>
    </xf>
    <xf numFmtId="10" fontId="19" fillId="0" borderId="1" xfId="62" applyNumberFormat="1" applyFont="1" applyBorder="1" applyAlignment="1">
      <alignment vertical="center"/>
    </xf>
    <xf numFmtId="0" fontId="45" fillId="3" borderId="0" xfId="14" applyFont="1" applyFill="1" applyAlignment="1">
      <alignment wrapText="1"/>
    </xf>
    <xf numFmtId="0" fontId="11" fillId="0" borderId="1" xfId="20" applyFont="1" applyBorder="1" applyAlignment="1">
      <alignment horizontal="left" vertical="center" wrapText="1"/>
    </xf>
    <xf numFmtId="0" fontId="45" fillId="0" borderId="1" xfId="20" applyFont="1" applyBorder="1" applyAlignment="1">
      <alignment wrapText="1"/>
    </xf>
    <xf numFmtId="169" fontId="9" fillId="0" borderId="1" xfId="0" applyNumberFormat="1" applyFont="1" applyBorder="1"/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43" fillId="0" borderId="14" xfId="0" applyFont="1" applyBorder="1" applyAlignment="1">
      <alignment vertical="center" wrapText="1"/>
    </xf>
    <xf numFmtId="169" fontId="0" fillId="0" borderId="0" xfId="0" applyNumberFormat="1"/>
    <xf numFmtId="9" fontId="22" fillId="0" borderId="1" xfId="62" applyFont="1" applyFill="1" applyBorder="1" applyAlignment="1">
      <alignment vertical="center"/>
    </xf>
    <xf numFmtId="9" fontId="21" fillId="0" borderId="1" xfId="62" applyFont="1" applyFill="1" applyBorder="1" applyAlignment="1">
      <alignment vertical="center"/>
    </xf>
    <xf numFmtId="10" fontId="17" fillId="0" borderId="1" xfId="62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1" fillId="3" borderId="22" xfId="14" applyFont="1" applyFill="1" applyBorder="1" applyAlignment="1">
      <alignment horizontal="left" vertical="top" wrapText="1"/>
    </xf>
    <xf numFmtId="0" fontId="11" fillId="3" borderId="23" xfId="14" applyFont="1" applyFill="1" applyBorder="1" applyAlignment="1">
      <alignment horizontal="left" vertical="top" wrapText="1"/>
    </xf>
    <xf numFmtId="0" fontId="43" fillId="0" borderId="3" xfId="0" applyFont="1" applyBorder="1" applyAlignment="1">
      <alignment vertical="center" wrapText="1"/>
    </xf>
    <xf numFmtId="0" fontId="45" fillId="3" borderId="14" xfId="14" applyFont="1" applyFill="1" applyBorder="1" applyAlignment="1">
      <alignment wrapText="1"/>
    </xf>
    <xf numFmtId="10" fontId="17" fillId="0" borderId="1" xfId="62" applyNumberFormat="1" applyFont="1" applyBorder="1" applyAlignment="1">
      <alignment horizontal="center" vertical="center"/>
    </xf>
    <xf numFmtId="167" fontId="22" fillId="0" borderId="6" xfId="14" applyNumberFormat="1" applyFont="1" applyBorder="1" applyAlignment="1">
      <alignment vertical="center"/>
    </xf>
    <xf numFmtId="0" fontId="21" fillId="0" borderId="12" xfId="14" applyFont="1" applyBorder="1" applyAlignment="1">
      <alignment vertical="center"/>
    </xf>
    <xf numFmtId="9" fontId="21" fillId="0" borderId="13" xfId="62" applyFont="1" applyFill="1" applyBorder="1" applyAlignment="1">
      <alignment vertical="center"/>
    </xf>
    <xf numFmtId="3" fontId="19" fillId="0" borderId="1" xfId="14" applyNumberFormat="1" applyFont="1" applyBorder="1" applyAlignment="1">
      <alignment vertical="center"/>
    </xf>
    <xf numFmtId="0" fontId="30" fillId="0" borderId="1" xfId="14" applyFont="1" applyBorder="1" applyAlignment="1">
      <alignment horizontal="left" vertical="center" wrapText="1"/>
    </xf>
    <xf numFmtId="3" fontId="20" fillId="0" borderId="1" xfId="14" applyNumberFormat="1" applyFont="1" applyBorder="1" applyAlignment="1">
      <alignment horizontal="left" vertical="center" wrapText="1"/>
    </xf>
    <xf numFmtId="3" fontId="30" fillId="0" borderId="1" xfId="14" applyNumberFormat="1" applyFont="1" applyBorder="1" applyAlignment="1">
      <alignment horizontal="left" vertical="center" wrapText="1"/>
    </xf>
    <xf numFmtId="0" fontId="30" fillId="0" borderId="1" xfId="14" applyFont="1" applyBorder="1" applyAlignment="1">
      <alignment horizontal="right" vertical="center" wrapText="1"/>
    </xf>
    <xf numFmtId="0" fontId="17" fillId="0" borderId="1" xfId="14" applyFont="1" applyBorder="1" applyAlignment="1">
      <alignment horizontal="left" vertical="center"/>
    </xf>
    <xf numFmtId="166" fontId="52" fillId="0" borderId="0" xfId="62" applyNumberFormat="1" applyFont="1" applyFill="1" applyBorder="1"/>
    <xf numFmtId="0" fontId="20" fillId="0" borderId="1" xfId="14" applyFont="1" applyBorder="1" applyAlignment="1">
      <alignment horizontal="left" vertical="center" wrapText="1"/>
    </xf>
    <xf numFmtId="0" fontId="30" fillId="0" borderId="1" xfId="14" applyFont="1" applyBorder="1" applyAlignment="1">
      <alignment horizontal="left" vertical="center"/>
    </xf>
    <xf numFmtId="0" fontId="19" fillId="0" borderId="0" xfId="14" applyFont="1" applyAlignment="1">
      <alignment horizontal="left" vertical="center"/>
    </xf>
    <xf numFmtId="3" fontId="21" fillId="0" borderId="1" xfId="14" applyNumberFormat="1" applyFont="1" applyBorder="1" applyAlignment="1">
      <alignment horizontal="left" vertical="center"/>
    </xf>
    <xf numFmtId="169" fontId="53" fillId="0" borderId="0" xfId="0" applyNumberFormat="1" applyFont="1" applyAlignment="1">
      <alignment vertical="center"/>
    </xf>
    <xf numFmtId="169" fontId="53" fillId="0" borderId="0" xfId="0" applyNumberFormat="1" applyFont="1" applyAlignment="1">
      <alignment vertical="center" wrapText="1"/>
    </xf>
    <xf numFmtId="3" fontId="22" fillId="0" borderId="0" xfId="14" applyNumberFormat="1" applyFont="1" applyAlignment="1">
      <alignment horizontal="left" vertical="center"/>
    </xf>
    <xf numFmtId="169" fontId="0" fillId="0" borderId="0" xfId="0" applyNumberFormat="1" applyAlignment="1">
      <alignment vertical="center"/>
    </xf>
    <xf numFmtId="3" fontId="21" fillId="0" borderId="1" xfId="14" applyNumberFormat="1" applyFont="1" applyBorder="1" applyAlignment="1">
      <alignment horizontal="left" vertical="center" wrapText="1"/>
    </xf>
    <xf numFmtId="166" fontId="17" fillId="0" borderId="0" xfId="14" applyNumberFormat="1" applyFont="1" applyAlignment="1">
      <alignment horizontal="left" vertical="center"/>
    </xf>
    <xf numFmtId="169" fontId="17" fillId="0" borderId="0" xfId="0" applyNumberFormat="1" applyFont="1"/>
    <xf numFmtId="166" fontId="22" fillId="0" borderId="0" xfId="14" applyNumberFormat="1" applyFont="1" applyAlignment="1">
      <alignment horizontal="left" vertical="center"/>
    </xf>
    <xf numFmtId="0" fontId="17" fillId="0" borderId="1" xfId="14" applyFont="1" applyBorder="1" applyAlignment="1">
      <alignment horizontal="right"/>
    </xf>
    <xf numFmtId="0" fontId="54" fillId="0" borderId="0" xfId="15" applyFont="1"/>
    <xf numFmtId="0" fontId="55" fillId="0" borderId="0" xfId="15" applyFont="1"/>
    <xf numFmtId="0" fontId="54" fillId="0" borderId="0" xfId="15" applyFont="1" applyAlignment="1">
      <alignment vertical="top"/>
    </xf>
    <xf numFmtId="0" fontId="57" fillId="0" borderId="0" xfId="0" applyFont="1"/>
    <xf numFmtId="0" fontId="11" fillId="3" borderId="26" xfId="14" applyFont="1" applyFill="1" applyBorder="1" applyAlignment="1">
      <alignment horizontal="left" vertical="center" wrapText="1"/>
    </xf>
    <xf numFmtId="0" fontId="45" fillId="3" borderId="27" xfId="14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45" fillId="0" borderId="0" xfId="20" applyFont="1" applyAlignment="1">
      <alignment wrapText="1"/>
    </xf>
    <xf numFmtId="0" fontId="57" fillId="0" borderId="0" xfId="15" applyFont="1" applyAlignment="1">
      <alignment vertical="top"/>
    </xf>
    <xf numFmtId="168" fontId="58" fillId="0" borderId="1" xfId="1" applyNumberFormat="1" applyFont="1" applyBorder="1" applyAlignment="1">
      <alignment vertical="center"/>
    </xf>
    <xf numFmtId="0" fontId="61" fillId="0" borderId="0" xfId="0" applyFont="1" applyAlignment="1">
      <alignment vertical="center"/>
    </xf>
    <xf numFmtId="0" fontId="58" fillId="0" borderId="0" xfId="14" applyFont="1" applyAlignment="1">
      <alignment vertical="center"/>
    </xf>
    <xf numFmtId="168" fontId="58" fillId="0" borderId="8" xfId="1" applyNumberFormat="1" applyFont="1" applyBorder="1" applyAlignment="1">
      <alignment vertical="center"/>
    </xf>
    <xf numFmtId="168" fontId="40" fillId="0" borderId="1" xfId="1" applyNumberFormat="1" applyFont="1" applyFill="1" applyBorder="1" applyAlignment="1">
      <alignment vertical="center" wrapText="1"/>
    </xf>
    <xf numFmtId="167" fontId="17" fillId="0" borderId="1" xfId="14" applyNumberFormat="1" applyFont="1" applyBorder="1" applyAlignment="1">
      <alignment horizontal="right" vertical="center"/>
    </xf>
    <xf numFmtId="3" fontId="19" fillId="0" borderId="1" xfId="14" applyNumberFormat="1" applyFont="1" applyBorder="1" applyAlignment="1">
      <alignment horizontal="right" vertical="center"/>
    </xf>
    <xf numFmtId="9" fontId="22" fillId="0" borderId="3" xfId="62" applyFont="1" applyFill="1" applyBorder="1" applyAlignment="1">
      <alignment vertical="center"/>
    </xf>
    <xf numFmtId="9" fontId="17" fillId="0" borderId="1" xfId="62" applyFont="1" applyBorder="1" applyAlignment="1">
      <alignment vertical="center"/>
    </xf>
    <xf numFmtId="9" fontId="17" fillId="0" borderId="1" xfId="62" applyFont="1" applyFill="1" applyBorder="1" applyAlignment="1">
      <alignment vertical="center"/>
    </xf>
    <xf numFmtId="9" fontId="17" fillId="0" borderId="3" xfId="62" applyFont="1" applyFill="1" applyBorder="1" applyAlignment="1">
      <alignment vertical="center"/>
    </xf>
    <xf numFmtId="9" fontId="21" fillId="0" borderId="3" xfId="62" applyFont="1" applyFill="1" applyBorder="1" applyAlignment="1">
      <alignment vertical="center"/>
    </xf>
    <xf numFmtId="9" fontId="17" fillId="0" borderId="3" xfId="62" applyFont="1" applyBorder="1"/>
    <xf numFmtId="9" fontId="17" fillId="0" borderId="1" xfId="62" applyFont="1" applyBorder="1"/>
    <xf numFmtId="1" fontId="62" fillId="0" borderId="0" xfId="63" applyNumberFormat="1" applyFont="1" applyBorder="1"/>
    <xf numFmtId="1" fontId="62" fillId="0" borderId="0" xfId="0" applyNumberFormat="1" applyFont="1"/>
    <xf numFmtId="1" fontId="62" fillId="6" borderId="21" xfId="63" quotePrefix="1" applyNumberFormat="1" applyFont="1" applyFill="1" applyBorder="1" applyAlignment="1">
      <alignment horizontal="right" wrapText="1"/>
    </xf>
    <xf numFmtId="1" fontId="63" fillId="6" borderId="21" xfId="63" quotePrefix="1" applyNumberFormat="1" applyFont="1" applyFill="1" applyBorder="1" applyAlignment="1">
      <alignment horizontal="right" wrapText="1"/>
    </xf>
    <xf numFmtId="1" fontId="63" fillId="4" borderId="0" xfId="14" applyNumberFormat="1" applyFont="1" applyFill="1" applyAlignment="1">
      <alignment horizontal="right" wrapText="1"/>
    </xf>
    <xf numFmtId="1" fontId="62" fillId="0" borderId="0" xfId="63" applyNumberFormat="1" applyFont="1" applyFill="1" applyBorder="1" applyAlignment="1">
      <alignment horizontal="right"/>
    </xf>
    <xf numFmtId="1" fontId="62" fillId="0" borderId="0" xfId="63" applyNumberFormat="1" applyFont="1" applyFill="1" applyBorder="1"/>
    <xf numFmtId="168" fontId="19" fillId="0" borderId="1" xfId="1" applyNumberFormat="1" applyFont="1" applyBorder="1" applyAlignment="1">
      <alignment vertical="center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168" fontId="43" fillId="0" borderId="1" xfId="1" applyNumberFormat="1" applyFont="1" applyBorder="1" applyAlignment="1">
      <alignment vertical="center"/>
    </xf>
    <xf numFmtId="168" fontId="44" fillId="0" borderId="1" xfId="1" applyNumberFormat="1" applyFont="1" applyFill="1" applyBorder="1" applyAlignment="1">
      <alignment vertical="center" wrapText="1"/>
    </xf>
    <xf numFmtId="10" fontId="49" fillId="0" borderId="1" xfId="62" applyNumberFormat="1" applyFont="1" applyFill="1" applyBorder="1" applyAlignment="1">
      <alignment vertical="center" wrapText="1"/>
    </xf>
    <xf numFmtId="10" fontId="51" fillId="0" borderId="1" xfId="62" applyNumberFormat="1" applyFont="1" applyFill="1" applyBorder="1" applyAlignment="1">
      <alignment vertical="center" wrapText="1"/>
    </xf>
    <xf numFmtId="3" fontId="26" fillId="0" borderId="0" xfId="14" applyNumberFormat="1" applyFont="1" applyAlignment="1">
      <alignment horizontal="right" vertical="center" wrapText="1"/>
    </xf>
    <xf numFmtId="2" fontId="22" fillId="0" borderId="0" xfId="14" applyNumberFormat="1" applyFont="1"/>
    <xf numFmtId="10" fontId="22" fillId="0" borderId="0" xfId="62" applyNumberFormat="1" applyFont="1" applyBorder="1" applyAlignment="1">
      <alignment vertical="center"/>
    </xf>
    <xf numFmtId="168" fontId="58" fillId="0" borderId="0" xfId="1" applyNumberFormat="1" applyFont="1" applyBorder="1" applyAlignment="1">
      <alignment vertical="center"/>
    </xf>
    <xf numFmtId="10" fontId="58" fillId="0" borderId="0" xfId="62" applyNumberFormat="1" applyFont="1" applyBorder="1" applyAlignment="1">
      <alignment vertical="center"/>
    </xf>
    <xf numFmtId="0" fontId="45" fillId="0" borderId="14" xfId="20" applyFont="1" applyBorder="1" applyAlignment="1">
      <alignment wrapText="1"/>
    </xf>
    <xf numFmtId="0" fontId="11" fillId="0" borderId="7" xfId="20" applyFont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0" fontId="13" fillId="0" borderId="0" xfId="14" applyFont="1" applyAlignment="1">
      <alignment horizontal="left" vertical="top" wrapText="1"/>
    </xf>
    <xf numFmtId="166" fontId="63" fillId="0" borderId="0" xfId="14" applyNumberFormat="1" applyFont="1" applyAlignment="1">
      <alignment horizontal="right" wrapText="1"/>
    </xf>
    <xf numFmtId="9" fontId="21" fillId="0" borderId="1" xfId="14" applyNumberFormat="1" applyFont="1" applyBorder="1" applyAlignment="1">
      <alignment horizontal="left" vertical="center"/>
    </xf>
    <xf numFmtId="9" fontId="22" fillId="0" borderId="1" xfId="14" applyNumberFormat="1" applyFont="1" applyBorder="1" applyAlignment="1">
      <alignment horizontal="left" vertical="center"/>
    </xf>
    <xf numFmtId="168" fontId="65" fillId="2" borderId="1" xfId="1" applyNumberFormat="1" applyFont="1" applyFill="1" applyBorder="1" applyAlignment="1">
      <alignment vertical="center"/>
    </xf>
    <xf numFmtId="169" fontId="66" fillId="2" borderId="1" xfId="0" applyNumberFormat="1" applyFont="1" applyFill="1" applyBorder="1" applyAlignment="1">
      <alignment horizontal="right"/>
    </xf>
    <xf numFmtId="3" fontId="67" fillId="0" borderId="4" xfId="14" applyNumberFormat="1" applyFont="1" applyBorder="1" applyAlignment="1">
      <alignment horizontal="right" vertical="center" wrapText="1"/>
    </xf>
    <xf numFmtId="3" fontId="67" fillId="0" borderId="1" xfId="14" applyNumberFormat="1" applyFont="1" applyBorder="1" applyAlignment="1">
      <alignment horizontal="right" vertical="center" wrapText="1"/>
    </xf>
    <xf numFmtId="9" fontId="22" fillId="0" borderId="5" xfId="14" applyNumberFormat="1" applyFont="1" applyBorder="1" applyAlignment="1">
      <alignment vertical="center"/>
    </xf>
    <xf numFmtId="168" fontId="17" fillId="0" borderId="1" xfId="1" applyNumberFormat="1" applyFont="1" applyBorder="1" applyAlignment="1">
      <alignment horizontal="right"/>
    </xf>
    <xf numFmtId="0" fontId="42" fillId="0" borderId="0" xfId="15" applyFont="1" applyAlignment="1">
      <alignment horizontal="left"/>
    </xf>
    <xf numFmtId="10" fontId="49" fillId="2" borderId="1" xfId="62" applyNumberFormat="1" applyFont="1" applyFill="1" applyBorder="1" applyAlignment="1">
      <alignment vertical="center" wrapText="1"/>
    </xf>
    <xf numFmtId="0" fontId="33" fillId="2" borderId="1" xfId="14" applyFont="1" applyFill="1" applyBorder="1" applyAlignment="1">
      <alignment horizontal="right" vertical="center" wrapText="1"/>
    </xf>
    <xf numFmtId="168" fontId="43" fillId="2" borderId="1" xfId="1" applyNumberFormat="1" applyFont="1" applyFill="1" applyBorder="1" applyAlignment="1">
      <alignment vertical="center"/>
    </xf>
    <xf numFmtId="168" fontId="44" fillId="2" borderId="1" xfId="1" applyNumberFormat="1" applyFont="1" applyFill="1" applyBorder="1" applyAlignment="1">
      <alignment vertical="center" wrapText="1"/>
    </xf>
    <xf numFmtId="168" fontId="50" fillId="0" borderId="1" xfId="1" applyNumberFormat="1" applyFont="1" applyBorder="1"/>
    <xf numFmtId="168" fontId="62" fillId="0" borderId="0" xfId="1" applyNumberFormat="1" applyFont="1"/>
    <xf numFmtId="168" fontId="64" fillId="3" borderId="21" xfId="1" quotePrefix="1" applyNumberFormat="1" applyFont="1" applyFill="1" applyBorder="1" applyAlignment="1">
      <alignment horizontal="right" wrapText="1"/>
    </xf>
    <xf numFmtId="168" fontId="64" fillId="3" borderId="23" xfId="1" quotePrefix="1" applyNumberFormat="1" applyFont="1" applyFill="1" applyBorder="1" applyAlignment="1">
      <alignment horizontal="right" wrapText="1"/>
    </xf>
    <xf numFmtId="168" fontId="62" fillId="6" borderId="21" xfId="1" quotePrefix="1" applyNumberFormat="1" applyFont="1" applyFill="1" applyBorder="1" applyAlignment="1">
      <alignment horizontal="right" wrapText="1"/>
    </xf>
    <xf numFmtId="168" fontId="50" fillId="4" borderId="1" xfId="1" applyNumberFormat="1" applyFont="1" applyFill="1" applyBorder="1" applyAlignment="1">
      <alignment horizontal="right"/>
    </xf>
    <xf numFmtId="168" fontId="50" fillId="3" borderId="21" xfId="1" quotePrefix="1" applyNumberFormat="1" applyFont="1" applyFill="1" applyBorder="1" applyAlignment="1">
      <alignment horizontal="right" wrapText="1"/>
    </xf>
    <xf numFmtId="168" fontId="62" fillId="4" borderId="0" xfId="1" applyNumberFormat="1" applyFont="1" applyFill="1" applyBorder="1" applyAlignment="1">
      <alignment horizontal="right"/>
    </xf>
    <xf numFmtId="168" fontId="50" fillId="3" borderId="28" xfId="1" quotePrefix="1" applyNumberFormat="1" applyFont="1" applyFill="1" applyBorder="1" applyAlignment="1">
      <alignment horizontal="right" wrapText="1"/>
    </xf>
    <xf numFmtId="168" fontId="50" fillId="3" borderId="1" xfId="1" quotePrefix="1" applyNumberFormat="1" applyFont="1" applyFill="1" applyBorder="1" applyAlignment="1">
      <alignment horizontal="right" wrapText="1"/>
    </xf>
    <xf numFmtId="168" fontId="50" fillId="4" borderId="3" xfId="1" applyNumberFormat="1" applyFont="1" applyFill="1" applyBorder="1" applyAlignment="1">
      <alignment horizontal="right"/>
    </xf>
    <xf numFmtId="168" fontId="63" fillId="4" borderId="0" xfId="1" applyNumberFormat="1" applyFont="1" applyFill="1" applyAlignment="1">
      <alignment horizontal="right" wrapText="1"/>
    </xf>
    <xf numFmtId="168" fontId="64" fillId="0" borderId="1" xfId="1" applyNumberFormat="1" applyFont="1" applyFill="1" applyBorder="1" applyAlignment="1">
      <alignment horizontal="right"/>
    </xf>
    <xf numFmtId="168" fontId="64" fillId="0" borderId="1" xfId="1" applyNumberFormat="1" applyFont="1" applyFill="1" applyBorder="1"/>
    <xf numFmtId="168" fontId="64" fillId="0" borderId="11" xfId="1" applyNumberFormat="1" applyFont="1" applyFill="1" applyBorder="1" applyAlignment="1">
      <alignment horizontal="right"/>
    </xf>
    <xf numFmtId="168" fontId="62" fillId="0" borderId="14" xfId="1" applyNumberFormat="1" applyFont="1" applyFill="1" applyBorder="1" applyAlignment="1">
      <alignment horizontal="right"/>
    </xf>
    <xf numFmtId="168" fontId="62" fillId="0" borderId="14" xfId="1" applyNumberFormat="1" applyFont="1" applyFill="1" applyBorder="1"/>
    <xf numFmtId="168" fontId="64" fillId="0" borderId="7" xfId="1" applyNumberFormat="1" applyFont="1" applyFill="1" applyBorder="1" applyAlignment="1">
      <alignment horizontal="right"/>
    </xf>
    <xf numFmtId="10" fontId="51" fillId="2" borderId="1" xfId="62" applyNumberFormat="1" applyFont="1" applyFill="1" applyBorder="1" applyAlignment="1">
      <alignment vertical="center" wrapText="1"/>
    </xf>
    <xf numFmtId="168" fontId="5" fillId="0" borderId="1" xfId="1" applyNumberFormat="1" applyFont="1" applyBorder="1" applyAlignment="1">
      <alignment vertical="center"/>
    </xf>
    <xf numFmtId="168" fontId="17" fillId="0" borderId="1" xfId="1" applyNumberFormat="1" applyFont="1" applyFill="1" applyBorder="1" applyAlignment="1">
      <alignment vertical="center"/>
    </xf>
    <xf numFmtId="168" fontId="17" fillId="0" borderId="1" xfId="1" applyNumberFormat="1" applyFont="1" applyFill="1" applyBorder="1" applyAlignment="1">
      <alignment horizontal="right" vertical="center"/>
    </xf>
    <xf numFmtId="0" fontId="17" fillId="0" borderId="0" xfId="14" applyFont="1" applyAlignment="1">
      <alignment wrapText="1"/>
    </xf>
    <xf numFmtId="3" fontId="19" fillId="0" borderId="1" xfId="14" applyNumberFormat="1" applyFont="1" applyBorder="1" applyAlignment="1">
      <alignment horizontal="right" vertical="center" wrapText="1"/>
    </xf>
    <xf numFmtId="9" fontId="19" fillId="0" borderId="1" xfId="62" applyFont="1" applyFill="1" applyBorder="1" applyAlignment="1">
      <alignment vertical="center"/>
    </xf>
    <xf numFmtId="166" fontId="19" fillId="0" borderId="1" xfId="62" applyNumberFormat="1" applyFont="1" applyFill="1" applyBorder="1" applyAlignment="1">
      <alignment vertical="center"/>
    </xf>
    <xf numFmtId="167" fontId="19" fillId="0" borderId="12" xfId="14" applyNumberFormat="1" applyFont="1" applyBorder="1" applyAlignment="1">
      <alignment vertical="center"/>
    </xf>
    <xf numFmtId="3" fontId="19" fillId="0" borderId="1" xfId="14" applyNumberFormat="1" applyFont="1" applyBorder="1" applyAlignment="1">
      <alignment horizontal="right" wrapText="1"/>
    </xf>
    <xf numFmtId="166" fontId="19" fillId="0" borderId="1" xfId="62" applyNumberFormat="1" applyFont="1" applyFill="1" applyBorder="1"/>
    <xf numFmtId="166" fontId="19" fillId="0" borderId="3" xfId="62" applyNumberFormat="1" applyFont="1" applyFill="1" applyBorder="1"/>
    <xf numFmtId="3" fontId="19" fillId="0" borderId="12" xfId="14" applyNumberFormat="1" applyFont="1" applyBorder="1" applyAlignment="1">
      <alignment horizontal="right" wrapText="1"/>
    </xf>
    <xf numFmtId="9" fontId="19" fillId="0" borderId="3" xfId="62" applyFont="1" applyFill="1" applyBorder="1" applyAlignment="1">
      <alignment vertical="center"/>
    </xf>
    <xf numFmtId="3" fontId="19" fillId="0" borderId="12" xfId="14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168" fontId="43" fillId="0" borderId="1" xfId="1" applyNumberFormat="1" applyFont="1" applyFill="1" applyBorder="1" applyAlignment="1">
      <alignment vertical="center"/>
    </xf>
    <xf numFmtId="169" fontId="16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6" fillId="5" borderId="0" xfId="0" applyFont="1" applyFill="1" applyAlignment="1">
      <alignment horizontal="center"/>
    </xf>
    <xf numFmtId="0" fontId="27" fillId="0" borderId="0" xfId="14" applyFont="1" applyAlignment="1">
      <alignment horizontal="left" vertical="top" wrapText="1"/>
    </xf>
    <xf numFmtId="0" fontId="31" fillId="0" borderId="1" xfId="14" applyFont="1" applyBorder="1" applyAlignment="1">
      <alignment horizontal="left" vertical="center"/>
    </xf>
    <xf numFmtId="0" fontId="31" fillId="0" borderId="1" xfId="14" applyFont="1" applyBorder="1" applyAlignment="1">
      <alignment horizontal="left" vertical="center" wrapText="1"/>
    </xf>
    <xf numFmtId="0" fontId="19" fillId="0" borderId="1" xfId="14" applyFont="1" applyBorder="1" applyAlignment="1">
      <alignment horizontal="center" vertical="center"/>
    </xf>
    <xf numFmtId="0" fontId="19" fillId="0" borderId="1" xfId="14" applyFont="1" applyBorder="1" applyAlignment="1">
      <alignment horizontal="center" vertical="center" wrapText="1"/>
    </xf>
    <xf numFmtId="0" fontId="27" fillId="0" borderId="0" xfId="14" applyFont="1" applyAlignment="1">
      <alignment horizontal="left" vertical="center" wrapText="1"/>
    </xf>
    <xf numFmtId="0" fontId="21" fillId="0" borderId="3" xfId="14" applyFont="1" applyBorder="1" applyAlignment="1">
      <alignment horizontal="center" vertical="center"/>
    </xf>
    <xf numFmtId="0" fontId="21" fillId="0" borderId="14" xfId="14" applyFont="1" applyBorder="1" applyAlignment="1">
      <alignment horizontal="center" vertical="center"/>
    </xf>
    <xf numFmtId="0" fontId="21" fillId="0" borderId="4" xfId="14" applyFont="1" applyBorder="1" applyAlignment="1">
      <alignment horizontal="center" vertical="center"/>
    </xf>
    <xf numFmtId="0" fontId="27" fillId="0" borderId="0" xfId="14" applyFont="1" applyAlignment="1">
      <alignment horizontal="left" vertical="center"/>
    </xf>
    <xf numFmtId="0" fontId="31" fillId="0" borderId="11" xfId="14" applyFont="1" applyBorder="1" applyAlignment="1">
      <alignment horizontal="left" vertical="center" wrapText="1"/>
    </xf>
    <xf numFmtId="0" fontId="31" fillId="0" borderId="7" xfId="14" applyFont="1" applyBorder="1" applyAlignment="1">
      <alignment horizontal="left" vertical="center" wrapText="1"/>
    </xf>
    <xf numFmtId="0" fontId="21" fillId="0" borderId="3" xfId="14" applyFont="1" applyBorder="1" applyAlignment="1">
      <alignment horizontal="left" vertical="center"/>
    </xf>
    <xf numFmtId="0" fontId="21" fillId="0" borderId="4" xfId="14" applyFont="1" applyBorder="1" applyAlignment="1">
      <alignment horizontal="left" vertical="center"/>
    </xf>
    <xf numFmtId="3" fontId="26" fillId="0" borderId="0" xfId="14" applyNumberFormat="1" applyFont="1" applyAlignment="1">
      <alignment horizontal="center" vertical="center" wrapText="1"/>
    </xf>
    <xf numFmtId="0" fontId="46" fillId="0" borderId="17" xfId="14" applyFont="1" applyBorder="1" applyAlignment="1">
      <alignment horizontal="center" vertical="center" wrapText="1"/>
    </xf>
    <xf numFmtId="0" fontId="46" fillId="0" borderId="18" xfId="14" applyFont="1" applyBorder="1" applyAlignment="1">
      <alignment horizontal="center" vertical="center" wrapText="1"/>
    </xf>
    <xf numFmtId="0" fontId="21" fillId="0" borderId="1" xfId="14" applyFont="1" applyBorder="1" applyAlignment="1">
      <alignment horizontal="center" vertical="center"/>
    </xf>
    <xf numFmtId="0" fontId="21" fillId="0" borderId="11" xfId="14" applyFont="1" applyBorder="1" applyAlignment="1">
      <alignment horizontal="center" vertical="center"/>
    </xf>
    <xf numFmtId="3" fontId="26" fillId="0" borderId="3" xfId="14" applyNumberFormat="1" applyFont="1" applyBorder="1" applyAlignment="1">
      <alignment horizontal="center" vertical="center" wrapText="1"/>
    </xf>
    <xf numFmtId="3" fontId="26" fillId="0" borderId="4" xfId="14" applyNumberFormat="1" applyFont="1" applyBorder="1" applyAlignment="1">
      <alignment horizontal="center" vertical="center" wrapText="1"/>
    </xf>
    <xf numFmtId="3" fontId="26" fillId="0" borderId="14" xfId="14" applyNumberFormat="1" applyFont="1" applyBorder="1" applyAlignment="1">
      <alignment horizontal="center" vertical="center" wrapText="1"/>
    </xf>
    <xf numFmtId="0" fontId="26" fillId="0" borderId="11" xfId="14" applyFont="1" applyBorder="1" applyAlignment="1">
      <alignment horizontal="left" vertical="center" wrapText="1"/>
    </xf>
    <xf numFmtId="0" fontId="26" fillId="0" borderId="8" xfId="14" applyFont="1" applyBorder="1" applyAlignment="1">
      <alignment horizontal="left" vertical="center" wrapText="1"/>
    </xf>
    <xf numFmtId="0" fontId="26" fillId="0" borderId="7" xfId="14" applyFont="1" applyBorder="1" applyAlignment="1">
      <alignment horizontal="left" vertical="center" wrapText="1"/>
    </xf>
    <xf numFmtId="0" fontId="19" fillId="0" borderId="3" xfId="14" applyFont="1" applyBorder="1" applyAlignment="1">
      <alignment horizontal="left" vertical="center"/>
    </xf>
    <xf numFmtId="0" fontId="19" fillId="0" borderId="4" xfId="14" applyFont="1" applyBorder="1" applyAlignment="1">
      <alignment horizontal="left" vertical="center"/>
    </xf>
    <xf numFmtId="0" fontId="26" fillId="0" borderId="1" xfId="14" applyFont="1" applyBorder="1" applyAlignment="1">
      <alignment horizontal="left" vertical="center" wrapText="1"/>
    </xf>
    <xf numFmtId="3" fontId="26" fillId="0" borderId="17" xfId="14" applyNumberFormat="1" applyFont="1" applyBorder="1" applyAlignment="1">
      <alignment horizontal="center" vertical="center" wrapText="1"/>
    </xf>
    <xf numFmtId="3" fontId="26" fillId="0" borderId="18" xfId="14" applyNumberFormat="1" applyFont="1" applyBorder="1" applyAlignment="1">
      <alignment horizontal="center" vertical="center" wrapText="1"/>
    </xf>
    <xf numFmtId="0" fontId="17" fillId="0" borderId="0" xfId="14" applyFont="1" applyAlignment="1">
      <alignment horizontal="left" vertical="center" wrapText="1"/>
    </xf>
    <xf numFmtId="166" fontId="20" fillId="0" borderId="0" xfId="14" applyNumberFormat="1" applyFont="1" applyAlignment="1">
      <alignment horizontal="center" vertical="center" wrapText="1"/>
    </xf>
    <xf numFmtId="0" fontId="29" fillId="0" borderId="0" xfId="14" applyFont="1" applyAlignment="1">
      <alignment horizontal="center" vertical="center" wrapText="1"/>
    </xf>
    <xf numFmtId="0" fontId="31" fillId="0" borderId="3" xfId="14" applyFont="1" applyBorder="1" applyAlignment="1">
      <alignment horizontal="center" vertical="center" wrapText="1"/>
    </xf>
    <xf numFmtId="0" fontId="31" fillId="0" borderId="14" xfId="14" applyFont="1" applyBorder="1" applyAlignment="1">
      <alignment horizontal="center" vertical="center" wrapText="1"/>
    </xf>
    <xf numFmtId="0" fontId="31" fillId="0" borderId="4" xfId="14" applyFont="1" applyBorder="1" applyAlignment="1">
      <alignment horizontal="center" vertical="center" wrapText="1"/>
    </xf>
    <xf numFmtId="0" fontId="47" fillId="0" borderId="3" xfId="14" applyFont="1" applyBorder="1" applyAlignment="1">
      <alignment horizontal="center" vertical="center" wrapText="1"/>
    </xf>
    <xf numFmtId="0" fontId="47" fillId="0" borderId="14" xfId="14" applyFont="1" applyBorder="1" applyAlignment="1">
      <alignment horizontal="center" vertical="center" wrapText="1"/>
    </xf>
    <xf numFmtId="0" fontId="47" fillId="0" borderId="4" xfId="14" applyFont="1" applyBorder="1" applyAlignment="1">
      <alignment horizontal="center" vertical="center" wrapText="1"/>
    </xf>
    <xf numFmtId="0" fontId="47" fillId="0" borderId="1" xfId="14" applyFont="1" applyBorder="1" applyAlignment="1">
      <alignment horizontal="center" vertical="center" wrapText="1"/>
    </xf>
    <xf numFmtId="0" fontId="31" fillId="0" borderId="8" xfId="14" applyFont="1" applyBorder="1" applyAlignment="1">
      <alignment horizontal="left" vertical="center" wrapText="1"/>
    </xf>
    <xf numFmtId="0" fontId="31" fillId="0" borderId="1" xfId="14" applyFont="1" applyBorder="1" applyAlignment="1">
      <alignment horizontal="center" vertical="center" wrapText="1"/>
    </xf>
    <xf numFmtId="0" fontId="31" fillId="0" borderId="3" xfId="14" applyFont="1" applyBorder="1" applyAlignment="1">
      <alignment horizontal="center" vertical="center"/>
    </xf>
    <xf numFmtId="0" fontId="31" fillId="0" borderId="14" xfId="14" applyFont="1" applyBorder="1" applyAlignment="1">
      <alignment horizontal="center" vertical="center"/>
    </xf>
    <xf numFmtId="0" fontId="31" fillId="0" borderId="4" xfId="14" applyFont="1" applyBorder="1" applyAlignment="1">
      <alignment horizontal="center" vertical="center"/>
    </xf>
    <xf numFmtId="0" fontId="24" fillId="0" borderId="0" xfId="14" applyFont="1" applyAlignment="1">
      <alignment horizontal="left" vertical="center" wrapText="1"/>
    </xf>
    <xf numFmtId="0" fontId="60" fillId="0" borderId="9" xfId="0" applyFont="1" applyBorder="1" applyAlignment="1">
      <alignment horizontal="left" vertical="center" wrapText="1"/>
    </xf>
    <xf numFmtId="0" fontId="47" fillId="0" borderId="10" xfId="14" applyFont="1" applyBorder="1" applyAlignment="1">
      <alignment horizontal="center" vertical="center"/>
    </xf>
    <xf numFmtId="0" fontId="47" fillId="0" borderId="2" xfId="14" applyFont="1" applyBorder="1" applyAlignment="1">
      <alignment horizontal="center" vertical="center"/>
    </xf>
    <xf numFmtId="3" fontId="31" fillId="0" borderId="8" xfId="14" applyNumberFormat="1" applyFont="1" applyBorder="1" applyAlignment="1">
      <alignment horizontal="left" vertical="center" wrapText="1"/>
    </xf>
    <xf numFmtId="3" fontId="31" fillId="0" borderId="7" xfId="14" applyNumberFormat="1" applyFont="1" applyBorder="1" applyAlignment="1">
      <alignment horizontal="left" vertical="center" wrapText="1"/>
    </xf>
    <xf numFmtId="3" fontId="47" fillId="0" borderId="24" xfId="14" applyNumberFormat="1" applyFont="1" applyBorder="1" applyAlignment="1">
      <alignment horizontal="center" vertical="center" wrapText="1"/>
    </xf>
    <xf numFmtId="3" fontId="47" fillId="0" borderId="25" xfId="14" applyNumberFormat="1" applyFont="1" applyBorder="1" applyAlignment="1">
      <alignment horizontal="center" vertical="center" wrapText="1"/>
    </xf>
    <xf numFmtId="3" fontId="47" fillId="0" borderId="19" xfId="14" applyNumberFormat="1" applyFont="1" applyBorder="1" applyAlignment="1">
      <alignment horizontal="center" vertical="center" wrapText="1"/>
    </xf>
    <xf numFmtId="3" fontId="47" fillId="0" borderId="20" xfId="14" applyNumberFormat="1" applyFont="1" applyBorder="1" applyAlignment="1">
      <alignment horizontal="center" vertical="center" wrapText="1"/>
    </xf>
    <xf numFmtId="0" fontId="47" fillId="0" borderId="0" xfId="14" applyFont="1" applyAlignment="1">
      <alignment horizontal="center" vertical="center"/>
    </xf>
    <xf numFmtId="3" fontId="31" fillId="0" borderId="3" xfId="14" applyNumberFormat="1" applyFont="1" applyBorder="1" applyAlignment="1">
      <alignment horizontal="center" vertical="center" wrapText="1"/>
    </xf>
    <xf numFmtId="3" fontId="31" fillId="0" borderId="4" xfId="14" applyNumberFormat="1" applyFont="1" applyBorder="1" applyAlignment="1">
      <alignment horizontal="center" vertical="center" wrapText="1"/>
    </xf>
    <xf numFmtId="3" fontId="48" fillId="0" borderId="24" xfId="14" applyNumberFormat="1" applyFont="1" applyBorder="1" applyAlignment="1">
      <alignment horizontal="center" vertical="center" wrapText="1"/>
    </xf>
    <xf numFmtId="3" fontId="48" fillId="0" borderId="25" xfId="14" applyNumberFormat="1" applyFont="1" applyBorder="1" applyAlignment="1">
      <alignment horizontal="center" vertical="center" wrapText="1"/>
    </xf>
    <xf numFmtId="3" fontId="48" fillId="0" borderId="19" xfId="14" applyNumberFormat="1" applyFont="1" applyBorder="1" applyAlignment="1">
      <alignment horizontal="center" vertical="center" wrapText="1"/>
    </xf>
    <xf numFmtId="3" fontId="48" fillId="0" borderId="20" xfId="14" applyNumberFormat="1" applyFont="1" applyBorder="1" applyAlignment="1">
      <alignment horizontal="center" vertical="center" wrapText="1"/>
    </xf>
    <xf numFmtId="3" fontId="31" fillId="0" borderId="14" xfId="14" applyNumberFormat="1" applyFont="1" applyBorder="1" applyAlignment="1">
      <alignment horizontal="center" vertical="center" wrapText="1"/>
    </xf>
    <xf numFmtId="3" fontId="29" fillId="0" borderId="8" xfId="14" applyNumberFormat="1" applyFont="1" applyBorder="1" applyAlignment="1">
      <alignment horizontal="left" vertical="center" wrapText="1"/>
    </xf>
    <xf numFmtId="3" fontId="29" fillId="0" borderId="7" xfId="14" applyNumberFormat="1" applyFont="1" applyBorder="1" applyAlignment="1">
      <alignment horizontal="left" vertical="center" wrapText="1"/>
    </xf>
    <xf numFmtId="0" fontId="24" fillId="0" borderId="0" xfId="14" applyFont="1" applyAlignment="1">
      <alignment horizontal="left" wrapText="1"/>
    </xf>
    <xf numFmtId="0" fontId="47" fillId="0" borderId="20" xfId="14" applyFont="1" applyBorder="1" applyAlignment="1">
      <alignment horizontal="center" vertical="center"/>
    </xf>
    <xf numFmtId="0" fontId="43" fillId="0" borderId="11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1" xfId="0" applyFont="1" applyBorder="1" applyAlignment="1">
      <alignment vertical="center" wrapText="1"/>
    </xf>
    <xf numFmtId="0" fontId="43" fillId="0" borderId="7" xfId="0" applyFont="1" applyBorder="1" applyAlignment="1">
      <alignment vertical="center" wrapText="1"/>
    </xf>
    <xf numFmtId="0" fontId="43" fillId="0" borderId="11" xfId="0" applyFont="1" applyBorder="1" applyAlignment="1">
      <alignment vertical="center" wrapText="1"/>
    </xf>
    <xf numFmtId="0" fontId="39" fillId="0" borderId="1" xfId="14" applyFont="1" applyBorder="1" applyAlignment="1" applyProtection="1">
      <alignment horizontal="center" vertical="center" wrapText="1" readingOrder="1"/>
      <protection locked="0"/>
    </xf>
    <xf numFmtId="0" fontId="39" fillId="0" borderId="1" xfId="14" applyFont="1" applyBorder="1" applyAlignment="1" applyProtection="1">
      <alignment vertical="top" wrapText="1"/>
      <protection locked="0"/>
    </xf>
    <xf numFmtId="0" fontId="39" fillId="0" borderId="1" xfId="14" applyFont="1" applyBorder="1" applyAlignment="1" applyProtection="1">
      <alignment vertical="center" wrapText="1"/>
      <protection locked="0"/>
    </xf>
    <xf numFmtId="0" fontId="27" fillId="0" borderId="2" xfId="14" applyFont="1" applyBorder="1" applyAlignment="1">
      <alignment horizontal="left" vertical="top" wrapText="1"/>
    </xf>
    <xf numFmtId="0" fontId="40" fillId="0" borderId="3" xfId="14" applyFont="1" applyBorder="1" applyAlignment="1">
      <alignment horizontal="left" vertical="center" wrapText="1"/>
    </xf>
    <xf numFmtId="0" fontId="40" fillId="0" borderId="4" xfId="14" applyFont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7" fillId="0" borderId="0" xfId="14" applyFont="1" applyAlignment="1">
      <alignment horizontal="left" wrapText="1"/>
    </xf>
    <xf numFmtId="0" fontId="31" fillId="0" borderId="11" xfId="14" applyFont="1" applyBorder="1" applyAlignment="1">
      <alignment horizontal="left" vertical="center"/>
    </xf>
    <xf numFmtId="0" fontId="31" fillId="0" borderId="7" xfId="14" applyFont="1" applyBorder="1" applyAlignment="1">
      <alignment horizontal="left" vertical="center"/>
    </xf>
    <xf numFmtId="0" fontId="19" fillId="0" borderId="9" xfId="14" applyFont="1" applyBorder="1" applyAlignment="1">
      <alignment horizontal="center" vertical="center"/>
    </xf>
    <xf numFmtId="0" fontId="19" fillId="0" borderId="15" xfId="14" applyFont="1" applyBorder="1" applyAlignment="1">
      <alignment horizontal="center" vertical="center"/>
    </xf>
    <xf numFmtId="0" fontId="19" fillId="0" borderId="16" xfId="14" applyFont="1" applyBorder="1" applyAlignment="1">
      <alignment horizontal="center" vertical="center" wrapText="1"/>
    </xf>
    <xf numFmtId="0" fontId="19" fillId="0" borderId="9" xfId="14" applyFont="1" applyBorder="1" applyAlignment="1">
      <alignment horizontal="center" vertical="center" wrapText="1"/>
    </xf>
    <xf numFmtId="0" fontId="19" fillId="0" borderId="15" xfId="14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6" fillId="0" borderId="0" xfId="15" applyFont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30" fillId="0" borderId="1" xfId="14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30" fillId="0" borderId="0" xfId="14" applyFont="1" applyAlignment="1">
      <alignment horizontal="left" vertical="center" wrapText="1"/>
    </xf>
  </cellXfs>
  <cellStyles count="152">
    <cellStyle name="Migliaia" xfId="1" builtinId="3"/>
    <cellStyle name="Migliaia (0)_Foglio1" xfId="2" xr:uid="{00000000-0005-0000-0000-000001000000}"/>
    <cellStyle name="Migliaia 2" xfId="3" xr:uid="{00000000-0005-0000-0000-000002000000}"/>
    <cellStyle name="Migliaia 2 2" xfId="76" xr:uid="{00000000-0005-0000-0000-000003000000}"/>
    <cellStyle name="Migliaia 3" xfId="4" xr:uid="{00000000-0005-0000-0000-000004000000}"/>
    <cellStyle name="Migliaia 3 2" xfId="87" xr:uid="{00000000-0005-0000-0000-000005000000}"/>
    <cellStyle name="Migliaia 4" xfId="5" xr:uid="{00000000-0005-0000-0000-000006000000}"/>
    <cellStyle name="Migliaia 4 2" xfId="86" xr:uid="{00000000-0005-0000-0000-000007000000}"/>
    <cellStyle name="Migliaia 5" xfId="6" xr:uid="{00000000-0005-0000-0000-000008000000}"/>
    <cellStyle name="Migliaia 5 2" xfId="89" xr:uid="{00000000-0005-0000-0000-000009000000}"/>
    <cellStyle name="Migliaia 6" xfId="75" xr:uid="{00000000-0005-0000-0000-00000A000000}"/>
    <cellStyle name="Migliaia 7" xfId="84" xr:uid="{00000000-0005-0000-0000-00000B000000}"/>
    <cellStyle name="Migliaia 8" xfId="147" xr:uid="{00000000-0005-0000-0000-00000C000000}"/>
    <cellStyle name="Migliaia 9" xfId="74" xr:uid="{00000000-0005-0000-0000-00000D000000}"/>
    <cellStyle name="Normale" xfId="0" builtinId="0"/>
    <cellStyle name="Normale 10" xfId="7" xr:uid="{00000000-0005-0000-0000-00000F000000}"/>
    <cellStyle name="Normale 10 2" xfId="8" xr:uid="{00000000-0005-0000-0000-000010000000}"/>
    <cellStyle name="Normale 10 3" xfId="92" xr:uid="{00000000-0005-0000-0000-000011000000}"/>
    <cellStyle name="Normale 10 4" xfId="93" xr:uid="{00000000-0005-0000-0000-000012000000}"/>
    <cellStyle name="Normale 11" xfId="9" xr:uid="{00000000-0005-0000-0000-000013000000}"/>
    <cellStyle name="Normale 11 2" xfId="10" xr:uid="{00000000-0005-0000-0000-000014000000}"/>
    <cellStyle name="Normale 12" xfId="11" xr:uid="{00000000-0005-0000-0000-000015000000}"/>
    <cellStyle name="Normale 13" xfId="12" xr:uid="{00000000-0005-0000-0000-000016000000}"/>
    <cellStyle name="Normale 13 2" xfId="94" xr:uid="{00000000-0005-0000-0000-000017000000}"/>
    <cellStyle name="Normale 14" xfId="13" xr:uid="{00000000-0005-0000-0000-000018000000}"/>
    <cellStyle name="Normale 14 2" xfId="95" xr:uid="{00000000-0005-0000-0000-000019000000}"/>
    <cellStyle name="Normale 15" xfId="96" xr:uid="{00000000-0005-0000-0000-00001A000000}"/>
    <cellStyle name="Normale 16" xfId="97" xr:uid="{00000000-0005-0000-0000-00001B000000}"/>
    <cellStyle name="Normale 17" xfId="148" xr:uid="{00000000-0005-0000-0000-00001C000000}"/>
    <cellStyle name="Normale 2" xfId="14" xr:uid="{00000000-0005-0000-0000-00001D000000}"/>
    <cellStyle name="Normale 2 2" xfId="15" xr:uid="{00000000-0005-0000-0000-00001E000000}"/>
    <cellStyle name="Normale 2 2 2" xfId="16" xr:uid="{00000000-0005-0000-0000-00001F000000}"/>
    <cellStyle name="Normale 2 2 2 2" xfId="17" xr:uid="{00000000-0005-0000-0000-000020000000}"/>
    <cellStyle name="Normale 2 2 2 3" xfId="18" xr:uid="{00000000-0005-0000-0000-000021000000}"/>
    <cellStyle name="Normale 2 2 2 4" xfId="98" xr:uid="{00000000-0005-0000-0000-000022000000}"/>
    <cellStyle name="Normale 2 2 3" xfId="19" xr:uid="{00000000-0005-0000-0000-000023000000}"/>
    <cellStyle name="Normale 2 2 3 2" xfId="85" xr:uid="{00000000-0005-0000-0000-000024000000}"/>
    <cellStyle name="Normale 2 2 4" xfId="88" xr:uid="{00000000-0005-0000-0000-000025000000}"/>
    <cellStyle name="Normale 2 2 5" xfId="99" xr:uid="{00000000-0005-0000-0000-000026000000}"/>
    <cellStyle name="Normale 2 2 6" xfId="149" xr:uid="{BC1E2EA1-D728-4AFF-ADBE-B27B9793ADB0}"/>
    <cellStyle name="Normale 2 2 7" xfId="150" xr:uid="{E4CD9222-03EC-4575-AF6A-FA383B5AF5E8}"/>
    <cellStyle name="Normale 2 2_Penale_Tavole 2 1_2 5AG 2010_2011PERUGIA (2)" xfId="77" xr:uid="{00000000-0005-0000-0000-000027000000}"/>
    <cellStyle name="Normale 2 3" xfId="20" xr:uid="{00000000-0005-0000-0000-000028000000}"/>
    <cellStyle name="Normale 2 3 2" xfId="91" xr:uid="{00000000-0005-0000-0000-000029000000}"/>
    <cellStyle name="Normale 2 4" xfId="21" xr:uid="{00000000-0005-0000-0000-00002A000000}"/>
    <cellStyle name="Normale 3" xfId="22" xr:uid="{00000000-0005-0000-0000-00002B000000}"/>
    <cellStyle name="Normale 3 2" xfId="23" xr:uid="{00000000-0005-0000-0000-00002C000000}"/>
    <cellStyle name="Normale 3 3" xfId="24" xr:uid="{00000000-0005-0000-0000-00002D000000}"/>
    <cellStyle name="Normale 3 4" xfId="100" xr:uid="{00000000-0005-0000-0000-00002E000000}"/>
    <cellStyle name="Normale 3 5" xfId="101" xr:uid="{00000000-0005-0000-0000-00002F000000}"/>
    <cellStyle name="Normale 3 6" xfId="141" xr:uid="{00000000-0005-0000-0000-000030000000}"/>
    <cellStyle name="Normale 3 7" xfId="78" xr:uid="{00000000-0005-0000-0000-000031000000}"/>
    <cellStyle name="Normale 4" xfId="25" xr:uid="{00000000-0005-0000-0000-000032000000}"/>
    <cellStyle name="Normale 4 2" xfId="26" xr:uid="{00000000-0005-0000-0000-000033000000}"/>
    <cellStyle name="Normale 4 2 2" xfId="27" xr:uid="{00000000-0005-0000-0000-000034000000}"/>
    <cellStyle name="Normale 4 2 3" xfId="102" xr:uid="{00000000-0005-0000-0000-000035000000}"/>
    <cellStyle name="Normale 4 2 4" xfId="103" xr:uid="{00000000-0005-0000-0000-000036000000}"/>
    <cellStyle name="Normale 4 3" xfId="28" xr:uid="{00000000-0005-0000-0000-000037000000}"/>
    <cellStyle name="Normale 4 3 2" xfId="29" xr:uid="{00000000-0005-0000-0000-000038000000}"/>
    <cellStyle name="Normale 4 3 3" xfId="104" xr:uid="{00000000-0005-0000-0000-000039000000}"/>
    <cellStyle name="Normale 4 3 4" xfId="105" xr:uid="{00000000-0005-0000-0000-00003A000000}"/>
    <cellStyle name="Normale 4 4" xfId="30" xr:uid="{00000000-0005-0000-0000-00003B000000}"/>
    <cellStyle name="Normale 4 5" xfId="106" xr:uid="{00000000-0005-0000-0000-00003C000000}"/>
    <cellStyle name="Normale 4 6" xfId="107" xr:uid="{00000000-0005-0000-0000-00003D000000}"/>
    <cellStyle name="Normale 4 7" xfId="140" xr:uid="{00000000-0005-0000-0000-00003E000000}"/>
    <cellStyle name="Normale 4 8" xfId="79" xr:uid="{00000000-0005-0000-0000-00003F000000}"/>
    <cellStyle name="Normale 5" xfId="31" xr:uid="{00000000-0005-0000-0000-000040000000}"/>
    <cellStyle name="Normale 5 2" xfId="32" xr:uid="{00000000-0005-0000-0000-000041000000}"/>
    <cellStyle name="Normale 5 2 2" xfId="33" xr:uid="{00000000-0005-0000-0000-000042000000}"/>
    <cellStyle name="Normale 5 2 3" xfId="108" xr:uid="{00000000-0005-0000-0000-000043000000}"/>
    <cellStyle name="Normale 5 2 4" xfId="109" xr:uid="{00000000-0005-0000-0000-000044000000}"/>
    <cellStyle name="Normale 5 3" xfId="34" xr:uid="{00000000-0005-0000-0000-000045000000}"/>
    <cellStyle name="Normale 5 3 2" xfId="35" xr:uid="{00000000-0005-0000-0000-000046000000}"/>
    <cellStyle name="Normale 5 3 3" xfId="110" xr:uid="{00000000-0005-0000-0000-000047000000}"/>
    <cellStyle name="Normale 5 3 4" xfId="111" xr:uid="{00000000-0005-0000-0000-000048000000}"/>
    <cellStyle name="Normale 5 4" xfId="36" xr:uid="{00000000-0005-0000-0000-000049000000}"/>
    <cellStyle name="Normale 5 5" xfId="112" xr:uid="{00000000-0005-0000-0000-00004A000000}"/>
    <cellStyle name="Normale 5 6" xfId="113" xr:uid="{00000000-0005-0000-0000-00004B000000}"/>
    <cellStyle name="Normale 5 7" xfId="142" xr:uid="{00000000-0005-0000-0000-00004C000000}"/>
    <cellStyle name="Normale 5 8" xfId="80" xr:uid="{00000000-0005-0000-0000-00004D000000}"/>
    <cellStyle name="Normale 6" xfId="37" xr:uid="{00000000-0005-0000-0000-00004E000000}"/>
    <cellStyle name="Normale 6 10" xfId="143" xr:uid="{00000000-0005-0000-0000-00004F000000}"/>
    <cellStyle name="Normale 6 11" xfId="81" xr:uid="{00000000-0005-0000-0000-000050000000}"/>
    <cellStyle name="Normale 6 2" xfId="38" xr:uid="{00000000-0005-0000-0000-000051000000}"/>
    <cellStyle name="Normale 6 2 2" xfId="39" xr:uid="{00000000-0005-0000-0000-000052000000}"/>
    <cellStyle name="Normale 6 2 2 2" xfId="40" xr:uid="{00000000-0005-0000-0000-000053000000}"/>
    <cellStyle name="Normale 6 2 2 3" xfId="114" xr:uid="{00000000-0005-0000-0000-000054000000}"/>
    <cellStyle name="Normale 6 2 2 4" xfId="115" xr:uid="{00000000-0005-0000-0000-000055000000}"/>
    <cellStyle name="Normale 6 2 3" xfId="41" xr:uid="{00000000-0005-0000-0000-000056000000}"/>
    <cellStyle name="Normale 6 2 3 2" xfId="42" xr:uid="{00000000-0005-0000-0000-000057000000}"/>
    <cellStyle name="Normale 6 2 3 3" xfId="116" xr:uid="{00000000-0005-0000-0000-000058000000}"/>
    <cellStyle name="Normale 6 2 3 4" xfId="117" xr:uid="{00000000-0005-0000-0000-000059000000}"/>
    <cellStyle name="Normale 6 2 4" xfId="43" xr:uid="{00000000-0005-0000-0000-00005A000000}"/>
    <cellStyle name="Normale 6 2 5" xfId="118" xr:uid="{00000000-0005-0000-0000-00005B000000}"/>
    <cellStyle name="Normale 6 2 6" xfId="119" xr:uid="{00000000-0005-0000-0000-00005C000000}"/>
    <cellStyle name="Normale 6 2 7" xfId="144" xr:uid="{00000000-0005-0000-0000-00005D000000}"/>
    <cellStyle name="Normale 6 2 8" xfId="90" xr:uid="{00000000-0005-0000-0000-00005E000000}"/>
    <cellStyle name="Normale 6 3" xfId="44" xr:uid="{00000000-0005-0000-0000-00005F000000}"/>
    <cellStyle name="Normale 6 3 2" xfId="45" xr:uid="{00000000-0005-0000-0000-000060000000}"/>
    <cellStyle name="Normale 6 3 2 2" xfId="46" xr:uid="{00000000-0005-0000-0000-000061000000}"/>
    <cellStyle name="Normale 6 3 2 3" xfId="120" xr:uid="{00000000-0005-0000-0000-000062000000}"/>
    <cellStyle name="Normale 6 3 2 4" xfId="121" xr:uid="{00000000-0005-0000-0000-000063000000}"/>
    <cellStyle name="Normale 6 3 3" xfId="47" xr:uid="{00000000-0005-0000-0000-000064000000}"/>
    <cellStyle name="Normale 6 3 4" xfId="122" xr:uid="{00000000-0005-0000-0000-000065000000}"/>
    <cellStyle name="Normale 6 3 5" xfId="123" xr:uid="{00000000-0005-0000-0000-000066000000}"/>
    <cellStyle name="Normale 6 4" xfId="48" xr:uid="{00000000-0005-0000-0000-000067000000}"/>
    <cellStyle name="Normale 6 4 2" xfId="49" xr:uid="{00000000-0005-0000-0000-000068000000}"/>
    <cellStyle name="Normale 6 4 3" xfId="124" xr:uid="{00000000-0005-0000-0000-000069000000}"/>
    <cellStyle name="Normale 6 4 4" xfId="125" xr:uid="{00000000-0005-0000-0000-00006A000000}"/>
    <cellStyle name="Normale 6 5" xfId="50" xr:uid="{00000000-0005-0000-0000-00006B000000}"/>
    <cellStyle name="Normale 6 5 2" xfId="51" xr:uid="{00000000-0005-0000-0000-00006C000000}"/>
    <cellStyle name="Normale 6 5 3" xfId="126" xr:uid="{00000000-0005-0000-0000-00006D000000}"/>
    <cellStyle name="Normale 6 5 4" xfId="127" xr:uid="{00000000-0005-0000-0000-00006E000000}"/>
    <cellStyle name="Normale 6 6" xfId="52" xr:uid="{00000000-0005-0000-0000-00006F000000}"/>
    <cellStyle name="Normale 6 6 2" xfId="53" xr:uid="{00000000-0005-0000-0000-000070000000}"/>
    <cellStyle name="Normale 6 6 3" xfId="128" xr:uid="{00000000-0005-0000-0000-000071000000}"/>
    <cellStyle name="Normale 6 7" xfId="54" xr:uid="{00000000-0005-0000-0000-000072000000}"/>
    <cellStyle name="Normale 6 8" xfId="129" xr:uid="{00000000-0005-0000-0000-000073000000}"/>
    <cellStyle name="Normale 6 9" xfId="130" xr:uid="{00000000-0005-0000-0000-000074000000}"/>
    <cellStyle name="Normale 7" xfId="55" xr:uid="{00000000-0005-0000-0000-000075000000}"/>
    <cellStyle name="Normale 7 2" xfId="56" xr:uid="{00000000-0005-0000-0000-000076000000}"/>
    <cellStyle name="Normale 7 3" xfId="131" xr:uid="{00000000-0005-0000-0000-000077000000}"/>
    <cellStyle name="Normale 7 4" xfId="132" xr:uid="{00000000-0005-0000-0000-000078000000}"/>
    <cellStyle name="Normale 7 5" xfId="145" xr:uid="{00000000-0005-0000-0000-000079000000}"/>
    <cellStyle name="Normale 7 6" xfId="82" xr:uid="{00000000-0005-0000-0000-00007A000000}"/>
    <cellStyle name="Normale 7 7" xfId="151" xr:uid="{086778BF-BACF-4FA2-8687-DFFE10960C8A}"/>
    <cellStyle name="Normale 8" xfId="57" xr:uid="{00000000-0005-0000-0000-00007B000000}"/>
    <cellStyle name="Normale 8 2" xfId="58" xr:uid="{00000000-0005-0000-0000-00007C000000}"/>
    <cellStyle name="Normale 8 3" xfId="133" xr:uid="{00000000-0005-0000-0000-00007D000000}"/>
    <cellStyle name="Normale 8 4" xfId="134" xr:uid="{00000000-0005-0000-0000-00007E000000}"/>
    <cellStyle name="Normale 8 5" xfId="146" xr:uid="{00000000-0005-0000-0000-00007F000000}"/>
    <cellStyle name="Normale 8 6" xfId="83" xr:uid="{00000000-0005-0000-0000-000080000000}"/>
    <cellStyle name="Normale 9" xfId="59" xr:uid="{00000000-0005-0000-0000-000081000000}"/>
    <cellStyle name="Normale 9 2" xfId="60" xr:uid="{00000000-0005-0000-0000-000082000000}"/>
    <cellStyle name="Normale 9 3" xfId="61" xr:uid="{00000000-0005-0000-0000-000083000000}"/>
    <cellStyle name="Normale 9 4" xfId="135" xr:uid="{00000000-0005-0000-0000-000084000000}"/>
    <cellStyle name="Percentuale" xfId="62" builtinId="5"/>
    <cellStyle name="Percentuale 2" xfId="63" xr:uid="{00000000-0005-0000-0000-000086000000}"/>
    <cellStyle name="Percentuale 2 2" xfId="64" xr:uid="{00000000-0005-0000-0000-000087000000}"/>
    <cellStyle name="Percentuale 3" xfId="65" xr:uid="{00000000-0005-0000-0000-000088000000}"/>
    <cellStyle name="Percentuale 3 2" xfId="66" xr:uid="{00000000-0005-0000-0000-000089000000}"/>
    <cellStyle name="Percentuale 3 3" xfId="67" xr:uid="{00000000-0005-0000-0000-00008A000000}"/>
    <cellStyle name="Percentuale 3 4" xfId="136" xr:uid="{00000000-0005-0000-0000-00008B000000}"/>
    <cellStyle name="Percentuale 4" xfId="68" xr:uid="{00000000-0005-0000-0000-00008C000000}"/>
    <cellStyle name="Percentuale 4 2" xfId="69" xr:uid="{00000000-0005-0000-0000-00008D000000}"/>
    <cellStyle name="Percentuale 4 3" xfId="70" xr:uid="{00000000-0005-0000-0000-00008E000000}"/>
    <cellStyle name="Percentuale 4 4" xfId="137" xr:uid="{00000000-0005-0000-0000-00008F000000}"/>
    <cellStyle name="Percentuale 5" xfId="71" xr:uid="{00000000-0005-0000-0000-000090000000}"/>
    <cellStyle name="Percentuale 5 2" xfId="72" xr:uid="{00000000-0005-0000-0000-000091000000}"/>
    <cellStyle name="Percentuale 6" xfId="138" xr:uid="{00000000-0005-0000-0000-000092000000}"/>
    <cellStyle name="Percentuale 7" xfId="139" xr:uid="{00000000-0005-0000-0000-000093000000}"/>
    <cellStyle name="Valuta (0)_Foglio1" xfId="73" xr:uid="{00000000-0005-0000-0000-000094000000}"/>
  </cellStyles>
  <dxfs count="0"/>
  <tableStyles count="1" defaultTableStyle="TableStyleMedium9" defaultPivotStyle="PivotStyleLight16">
    <tableStyle name="Invisible" pivot="0" table="0" count="0" xr9:uid="{727E91C6-D0A5-4FA5-B94E-081934D534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zoomScaleNormal="100" workbookViewId="0">
      <selection activeCell="B4" sqref="B4"/>
    </sheetView>
  </sheetViews>
  <sheetFormatPr defaultRowHeight="12.5" x14ac:dyDescent="0.25"/>
  <cols>
    <col min="1" max="1" width="14.54296875" customWidth="1"/>
    <col min="2" max="2" width="91.54296875" bestFit="1" customWidth="1"/>
  </cols>
  <sheetData>
    <row r="1" spans="1:2" ht="14.5" x14ac:dyDescent="0.35">
      <c r="A1" s="306" t="s">
        <v>163</v>
      </c>
      <c r="B1" s="306"/>
    </row>
    <row r="3" spans="1:2" ht="14.5" x14ac:dyDescent="0.35">
      <c r="A3" s="136" t="s">
        <v>164</v>
      </c>
    </row>
    <row r="4" spans="1:2" x14ac:dyDescent="0.25">
      <c r="A4" t="s">
        <v>113</v>
      </c>
      <c r="B4" t="s">
        <v>165</v>
      </c>
    </row>
    <row r="5" spans="1:2" x14ac:dyDescent="0.25">
      <c r="A5" t="s">
        <v>125</v>
      </c>
      <c r="B5" t="s">
        <v>166</v>
      </c>
    </row>
    <row r="6" spans="1:2" x14ac:dyDescent="0.25">
      <c r="A6" t="s">
        <v>114</v>
      </c>
      <c r="B6" t="s">
        <v>167</v>
      </c>
    </row>
    <row r="7" spans="1:2" x14ac:dyDescent="0.25">
      <c r="A7" t="s">
        <v>124</v>
      </c>
      <c r="B7" t="s">
        <v>198</v>
      </c>
    </row>
    <row r="8" spans="1:2" x14ac:dyDescent="0.25">
      <c r="A8" t="s">
        <v>123</v>
      </c>
      <c r="B8" t="s">
        <v>168</v>
      </c>
    </row>
    <row r="9" spans="1:2" x14ac:dyDescent="0.25">
      <c r="A9" t="s">
        <v>122</v>
      </c>
      <c r="B9" t="s">
        <v>199</v>
      </c>
    </row>
    <row r="10" spans="1:2" x14ac:dyDescent="0.25">
      <c r="A10" t="s">
        <v>121</v>
      </c>
      <c r="B10" t="s">
        <v>169</v>
      </c>
    </row>
    <row r="11" spans="1:2" x14ac:dyDescent="0.25">
      <c r="A11" t="s">
        <v>120</v>
      </c>
      <c r="B11" t="s">
        <v>170</v>
      </c>
    </row>
    <row r="12" spans="1:2" x14ac:dyDescent="0.25">
      <c r="A12" t="s">
        <v>119</v>
      </c>
      <c r="B12" t="s">
        <v>171</v>
      </c>
    </row>
    <row r="13" spans="1:2" x14ac:dyDescent="0.25">
      <c r="A13" t="s">
        <v>118</v>
      </c>
      <c r="B13" t="s">
        <v>172</v>
      </c>
    </row>
    <row r="14" spans="1:2" x14ac:dyDescent="0.25">
      <c r="A14" t="s">
        <v>117</v>
      </c>
      <c r="B14" t="s">
        <v>200</v>
      </c>
    </row>
    <row r="15" spans="1:2" x14ac:dyDescent="0.25">
      <c r="A15" t="s">
        <v>116</v>
      </c>
      <c r="B15" t="s">
        <v>173</v>
      </c>
    </row>
    <row r="16" spans="1:2" x14ac:dyDescent="0.25">
      <c r="A16" t="s">
        <v>115</v>
      </c>
      <c r="B16" t="s">
        <v>174</v>
      </c>
    </row>
    <row r="17" spans="1:2" x14ac:dyDescent="0.25">
      <c r="A17" t="s">
        <v>175</v>
      </c>
      <c r="B17" t="s">
        <v>176</v>
      </c>
    </row>
    <row r="18" spans="1:2" x14ac:dyDescent="0.25">
      <c r="A18" t="s">
        <v>177</v>
      </c>
      <c r="B18" t="s">
        <v>178</v>
      </c>
    </row>
    <row r="19" spans="1:2" x14ac:dyDescent="0.25">
      <c r="A19" t="s">
        <v>179</v>
      </c>
      <c r="B19" t="s">
        <v>180</v>
      </c>
    </row>
    <row r="20" spans="1:2" x14ac:dyDescent="0.25">
      <c r="A20" t="s">
        <v>181</v>
      </c>
      <c r="B20" t="s">
        <v>182</v>
      </c>
    </row>
    <row r="21" spans="1:2" x14ac:dyDescent="0.25">
      <c r="A21" t="s">
        <v>112</v>
      </c>
      <c r="B21" s="116" t="s">
        <v>197</v>
      </c>
    </row>
    <row r="22" spans="1:2" x14ac:dyDescent="0.25">
      <c r="A22" s="116" t="s">
        <v>195</v>
      </c>
      <c r="B22" s="116" t="s">
        <v>196</v>
      </c>
    </row>
    <row r="23" spans="1:2" x14ac:dyDescent="0.25">
      <c r="A23" t="s">
        <v>111</v>
      </c>
      <c r="B23" t="s">
        <v>183</v>
      </c>
    </row>
    <row r="24" spans="1:2" x14ac:dyDescent="0.25">
      <c r="A24" t="s">
        <v>152</v>
      </c>
      <c r="B24" t="s">
        <v>201</v>
      </c>
    </row>
    <row r="25" spans="1:2" x14ac:dyDescent="0.25">
      <c r="A25" t="s">
        <v>154</v>
      </c>
      <c r="B25" t="s">
        <v>184</v>
      </c>
    </row>
    <row r="26" spans="1:2" x14ac:dyDescent="0.25">
      <c r="A26" t="s">
        <v>153</v>
      </c>
      <c r="B26" t="s">
        <v>202</v>
      </c>
    </row>
    <row r="27" spans="1:2" x14ac:dyDescent="0.25">
      <c r="A27" t="s">
        <v>155</v>
      </c>
      <c r="B27" t="s">
        <v>203</v>
      </c>
    </row>
    <row r="30" spans="1:2" ht="13" x14ac:dyDescent="0.25">
      <c r="A30" s="216" t="s">
        <v>241</v>
      </c>
    </row>
  </sheetData>
  <mergeCells count="1">
    <mergeCell ref="A1:B1"/>
  </mergeCells>
  <pageMargins left="0.7" right="0.7" top="0.75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47"/>
  <sheetViews>
    <sheetView zoomScale="98" zoomScaleNormal="98" workbookViewId="0">
      <selection activeCell="C3" sqref="C3:K3"/>
    </sheetView>
  </sheetViews>
  <sheetFormatPr defaultColWidth="9.1796875" defaultRowHeight="13" x14ac:dyDescent="0.3"/>
  <cols>
    <col min="1" max="1" width="44.26953125" style="1" customWidth="1"/>
    <col min="2" max="2" width="16.1796875" style="1" customWidth="1"/>
    <col min="3" max="3" width="15.1796875" style="1" customWidth="1"/>
    <col min="4" max="4" width="12.26953125" style="1" customWidth="1"/>
    <col min="5" max="9" width="13.1796875" style="1" customWidth="1"/>
    <col min="10" max="10" width="13.7265625" style="1" customWidth="1"/>
    <col min="11" max="11" width="15.81640625" style="1" customWidth="1"/>
    <col min="12" max="15" width="9.7265625" style="1" customWidth="1"/>
    <col min="16" max="16384" width="9.1796875" style="1"/>
  </cols>
  <sheetData>
    <row r="1" spans="1:15" s="2" customFormat="1" ht="39.75" customHeight="1" x14ac:dyDescent="0.25">
      <c r="A1" s="352" t="s">
        <v>283</v>
      </c>
      <c r="B1" s="352"/>
      <c r="C1" s="352"/>
      <c r="D1" s="352"/>
      <c r="E1" s="352"/>
      <c r="F1" s="352"/>
      <c r="G1" s="352"/>
      <c r="H1" s="352"/>
      <c r="I1" s="20"/>
      <c r="J1" s="20"/>
      <c r="K1" s="20"/>
      <c r="L1" s="20"/>
      <c r="M1" s="20"/>
    </row>
    <row r="2" spans="1:15" s="2" customFormat="1" ht="12.75" customHeight="1" x14ac:dyDescent="0.25">
      <c r="A2" s="17"/>
      <c r="B2" s="17"/>
      <c r="C2" s="17"/>
      <c r="D2" s="17"/>
      <c r="E2" s="17"/>
      <c r="F2" s="17"/>
      <c r="G2" s="17"/>
      <c r="H2" s="17"/>
      <c r="L2" s="17"/>
      <c r="M2" s="17"/>
    </row>
    <row r="3" spans="1:15" s="2" customFormat="1" ht="22.5" customHeight="1" x14ac:dyDescent="0.25">
      <c r="A3" s="349" t="s">
        <v>41</v>
      </c>
      <c r="B3" s="350"/>
      <c r="C3" s="350"/>
      <c r="D3" s="350"/>
      <c r="E3" s="350"/>
      <c r="F3" s="350"/>
      <c r="G3" s="350"/>
      <c r="H3" s="351"/>
      <c r="L3" s="68"/>
      <c r="M3" s="68"/>
      <c r="N3" s="68"/>
      <c r="O3" s="68"/>
    </row>
    <row r="4" spans="1:15" s="2" customFormat="1" ht="34.5" customHeight="1" x14ac:dyDescent="0.25">
      <c r="A4" s="71" t="s">
        <v>90</v>
      </c>
      <c r="B4" s="151" t="s">
        <v>217</v>
      </c>
      <c r="C4" s="151" t="s">
        <v>218</v>
      </c>
      <c r="D4" s="151" t="s">
        <v>219</v>
      </c>
      <c r="E4" s="151" t="s">
        <v>220</v>
      </c>
      <c r="F4" s="151" t="s">
        <v>221</v>
      </c>
      <c r="G4" s="151" t="s">
        <v>222</v>
      </c>
      <c r="H4" s="151" t="s">
        <v>6</v>
      </c>
    </row>
    <row r="5" spans="1:15" s="2" customFormat="1" ht="18" customHeight="1" x14ac:dyDescent="0.25">
      <c r="A5" s="13" t="s">
        <v>257</v>
      </c>
      <c r="B5" s="288">
        <v>1169</v>
      </c>
      <c r="C5" s="288">
        <v>113</v>
      </c>
      <c r="D5" s="288">
        <v>227</v>
      </c>
      <c r="E5" s="142">
        <v>284</v>
      </c>
      <c r="F5" s="288">
        <v>835</v>
      </c>
      <c r="G5" s="142">
        <v>325</v>
      </c>
      <c r="H5" s="69">
        <f>SUM(B5:G5)</f>
        <v>2953</v>
      </c>
      <c r="I5" s="149"/>
    </row>
    <row r="6" spans="1:15" s="2" customFormat="1" ht="18" customHeight="1" x14ac:dyDescent="0.25">
      <c r="A6" s="13" t="s">
        <v>33</v>
      </c>
      <c r="B6" s="102">
        <v>54</v>
      </c>
      <c r="C6" s="102">
        <v>0</v>
      </c>
      <c r="D6" s="102">
        <v>7</v>
      </c>
      <c r="E6" s="142">
        <v>4</v>
      </c>
      <c r="F6" s="102">
        <v>18</v>
      </c>
      <c r="G6" s="142">
        <v>9</v>
      </c>
      <c r="H6" s="69">
        <f t="shared" ref="H6:H11" si="0">SUM(B6:G6)</f>
        <v>92</v>
      </c>
      <c r="I6" s="149"/>
    </row>
    <row r="7" spans="1:15" s="2" customFormat="1" ht="18" customHeight="1" x14ac:dyDescent="0.25">
      <c r="A7" s="13" t="s">
        <v>258</v>
      </c>
      <c r="B7" s="102">
        <v>222</v>
      </c>
      <c r="C7" s="102">
        <v>8</v>
      </c>
      <c r="D7" s="102">
        <v>43</v>
      </c>
      <c r="E7" s="142">
        <v>62</v>
      </c>
      <c r="F7" s="102">
        <v>149</v>
      </c>
      <c r="G7" s="142">
        <v>73</v>
      </c>
      <c r="H7" s="69">
        <f t="shared" si="0"/>
        <v>557</v>
      </c>
      <c r="I7" s="149"/>
    </row>
    <row r="8" spans="1:15" s="2" customFormat="1" ht="18" customHeight="1" x14ac:dyDescent="0.25">
      <c r="A8" s="13" t="s">
        <v>34</v>
      </c>
      <c r="B8" s="102">
        <v>114</v>
      </c>
      <c r="C8" s="102">
        <v>1</v>
      </c>
      <c r="D8" s="102">
        <v>15</v>
      </c>
      <c r="E8" s="142">
        <v>18</v>
      </c>
      <c r="F8" s="102">
        <v>27</v>
      </c>
      <c r="G8" s="142">
        <v>16</v>
      </c>
      <c r="H8" s="69">
        <f t="shared" si="0"/>
        <v>191</v>
      </c>
      <c r="I8" s="149"/>
    </row>
    <row r="9" spans="1:15" s="2" customFormat="1" ht="18" customHeight="1" x14ac:dyDescent="0.25">
      <c r="A9" s="13" t="s">
        <v>259</v>
      </c>
      <c r="B9" s="288">
        <v>334</v>
      </c>
      <c r="C9" s="102">
        <v>7</v>
      </c>
      <c r="D9" s="102">
        <v>14</v>
      </c>
      <c r="E9" s="142">
        <v>53</v>
      </c>
      <c r="F9" s="102">
        <v>221</v>
      </c>
      <c r="G9" s="142">
        <v>13</v>
      </c>
      <c r="H9" s="69">
        <f t="shared" si="0"/>
        <v>642</v>
      </c>
      <c r="I9" s="149"/>
    </row>
    <row r="10" spans="1:15" s="2" customFormat="1" ht="18" customHeight="1" x14ac:dyDescent="0.25">
      <c r="A10" s="13" t="s">
        <v>35</v>
      </c>
      <c r="B10" s="102">
        <v>327</v>
      </c>
      <c r="C10" s="102">
        <v>32</v>
      </c>
      <c r="D10" s="102">
        <v>235</v>
      </c>
      <c r="E10" s="142">
        <v>95</v>
      </c>
      <c r="F10" s="102">
        <v>212</v>
      </c>
      <c r="G10" s="142">
        <v>61</v>
      </c>
      <c r="H10" s="69">
        <f t="shared" si="0"/>
        <v>962</v>
      </c>
      <c r="I10" s="149"/>
    </row>
    <row r="11" spans="1:15" s="2" customFormat="1" ht="18" customHeight="1" x14ac:dyDescent="0.25">
      <c r="A11" s="70" t="s">
        <v>36</v>
      </c>
      <c r="B11" s="69">
        <f t="shared" ref="B11:G11" si="1">SUM(B5:B10)</f>
        <v>2220</v>
      </c>
      <c r="C11" s="69">
        <f t="shared" si="1"/>
        <v>161</v>
      </c>
      <c r="D11" s="69">
        <f t="shared" si="1"/>
        <v>541</v>
      </c>
      <c r="E11" s="69">
        <f t="shared" si="1"/>
        <v>516</v>
      </c>
      <c r="F11" s="69">
        <f t="shared" si="1"/>
        <v>1462</v>
      </c>
      <c r="G11" s="69">
        <f t="shared" si="1"/>
        <v>497</v>
      </c>
      <c r="H11" s="69">
        <f t="shared" si="0"/>
        <v>5397</v>
      </c>
      <c r="I11" s="149"/>
    </row>
    <row r="12" spans="1:15" ht="14.15" customHeight="1" x14ac:dyDescent="0.3">
      <c r="A12" s="353" t="s">
        <v>253</v>
      </c>
      <c r="B12" s="353"/>
      <c r="C12" s="353"/>
      <c r="D12" s="63"/>
      <c r="E12" s="63"/>
      <c r="F12" s="63"/>
      <c r="G12" s="63"/>
      <c r="H12" s="63"/>
      <c r="I12" s="63"/>
      <c r="J12" s="63"/>
      <c r="K12" s="63"/>
    </row>
    <row r="13" spans="1:15" ht="14.15" customHeight="1" x14ac:dyDescent="0.3">
      <c r="A13" s="218" t="s">
        <v>275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5" ht="14.15" customHeight="1" x14ac:dyDescent="0.3">
      <c r="A14" s="218" t="s">
        <v>267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5" ht="14.15" customHeight="1" x14ac:dyDescent="0.3">
      <c r="A15" s="218" t="s">
        <v>268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5" ht="14.15" customHeight="1" x14ac:dyDescent="0.3">
      <c r="A16" s="218" t="s">
        <v>260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5" ht="20.25" customHeight="1" x14ac:dyDescent="0.3">
      <c r="A17" s="218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5" ht="37.5" customHeight="1" x14ac:dyDescent="0.3">
      <c r="A18" s="352" t="s">
        <v>284</v>
      </c>
      <c r="B18" s="352"/>
      <c r="C18" s="352"/>
      <c r="D18" s="352"/>
      <c r="E18" s="352"/>
      <c r="F18" s="352"/>
      <c r="G18" s="352"/>
      <c r="H18" s="352"/>
      <c r="I18" s="20"/>
      <c r="J18" s="20"/>
      <c r="K18" s="20"/>
      <c r="L18" s="20"/>
      <c r="M18" s="20"/>
    </row>
    <row r="19" spans="1:15" ht="12.75" customHeight="1" x14ac:dyDescent="0.3">
      <c r="A19" s="17"/>
      <c r="B19" s="17"/>
      <c r="C19" s="17"/>
      <c r="D19" s="17"/>
      <c r="E19" s="17"/>
      <c r="F19" s="17"/>
      <c r="G19" s="17"/>
      <c r="H19" s="17"/>
      <c r="I19" s="2"/>
      <c r="J19" s="2"/>
      <c r="K19" s="2"/>
      <c r="L19" s="2"/>
      <c r="M19" s="17"/>
    </row>
    <row r="20" spans="1:15" s="2" customFormat="1" ht="24.75" customHeight="1" x14ac:dyDescent="0.25">
      <c r="A20" s="349" t="s">
        <v>42</v>
      </c>
      <c r="B20" s="350"/>
      <c r="C20" s="350"/>
      <c r="D20" s="350"/>
      <c r="E20" s="350"/>
      <c r="F20" s="350"/>
      <c r="G20" s="350"/>
      <c r="H20" s="351"/>
      <c r="M20" s="68"/>
      <c r="N20" s="68"/>
      <c r="O20" s="68"/>
    </row>
    <row r="21" spans="1:15" s="152" customFormat="1" ht="30.75" customHeight="1" x14ac:dyDescent="0.25">
      <c r="A21" s="151" t="s">
        <v>90</v>
      </c>
      <c r="B21" s="151" t="s">
        <v>217</v>
      </c>
      <c r="C21" s="151" t="s">
        <v>218</v>
      </c>
      <c r="D21" s="151" t="s">
        <v>219</v>
      </c>
      <c r="E21" s="151" t="s">
        <v>220</v>
      </c>
      <c r="F21" s="151" t="s">
        <v>221</v>
      </c>
      <c r="G21" s="151" t="s">
        <v>222</v>
      </c>
      <c r="H21" s="151" t="s">
        <v>6</v>
      </c>
    </row>
    <row r="22" spans="1:15" s="2" customFormat="1" ht="18" customHeight="1" x14ac:dyDescent="0.25">
      <c r="A22" s="32" t="s">
        <v>32</v>
      </c>
      <c r="B22" s="106">
        <v>108</v>
      </c>
      <c r="C22" s="106">
        <v>5</v>
      </c>
      <c r="D22" s="106">
        <v>22</v>
      </c>
      <c r="E22" s="222">
        <v>18</v>
      </c>
      <c r="F22" s="106">
        <v>39</v>
      </c>
      <c r="G22" s="222">
        <v>30</v>
      </c>
      <c r="H22" s="69">
        <f>SUM(B22:G22)</f>
        <v>222</v>
      </c>
      <c r="I22" s="149"/>
    </row>
    <row r="23" spans="1:15" s="2" customFormat="1" ht="18" customHeight="1" x14ac:dyDescent="0.25">
      <c r="A23" s="32" t="s">
        <v>33</v>
      </c>
      <c r="B23" s="106">
        <v>0</v>
      </c>
      <c r="C23" s="106">
        <v>0</v>
      </c>
      <c r="D23" s="106">
        <v>0</v>
      </c>
      <c r="E23" s="106">
        <v>0</v>
      </c>
      <c r="F23" s="106">
        <v>0</v>
      </c>
      <c r="G23" s="106">
        <v>1</v>
      </c>
      <c r="H23" s="69">
        <f>SUM(B23:G23)</f>
        <v>1</v>
      </c>
      <c r="I23" s="149"/>
    </row>
    <row r="24" spans="1:15" s="2" customFormat="1" ht="18" customHeight="1" x14ac:dyDescent="0.25">
      <c r="A24" s="32" t="s">
        <v>262</v>
      </c>
      <c r="B24" s="106">
        <v>8</v>
      </c>
      <c r="C24" s="106">
        <v>0</v>
      </c>
      <c r="D24" s="106">
        <v>0</v>
      </c>
      <c r="E24" s="222">
        <v>0</v>
      </c>
      <c r="F24" s="106">
        <v>0</v>
      </c>
      <c r="G24" s="222">
        <v>1</v>
      </c>
      <c r="H24" s="69">
        <f t="shared" ref="H24:H27" si="2">SUM(B24:G24)</f>
        <v>9</v>
      </c>
      <c r="I24" s="149"/>
    </row>
    <row r="25" spans="1:15" s="2" customFormat="1" ht="18" customHeight="1" x14ac:dyDescent="0.25">
      <c r="A25" s="32" t="s">
        <v>34</v>
      </c>
      <c r="B25" s="289">
        <v>22</v>
      </c>
      <c r="C25" s="289">
        <v>1</v>
      </c>
      <c r="D25" s="289">
        <v>6</v>
      </c>
      <c r="E25" s="222">
        <v>9</v>
      </c>
      <c r="F25" s="289">
        <v>7</v>
      </c>
      <c r="G25" s="222">
        <v>10</v>
      </c>
      <c r="H25" s="69">
        <f t="shared" si="2"/>
        <v>55</v>
      </c>
      <c r="I25" s="149"/>
    </row>
    <row r="26" spans="1:15" s="2" customFormat="1" ht="18" customHeight="1" x14ac:dyDescent="0.25">
      <c r="A26" s="32" t="s">
        <v>263</v>
      </c>
      <c r="B26" s="289">
        <v>5</v>
      </c>
      <c r="C26" s="106">
        <v>0</v>
      </c>
      <c r="D26" s="106">
        <v>0</v>
      </c>
      <c r="E26" s="106">
        <v>2</v>
      </c>
      <c r="F26" s="106">
        <v>1</v>
      </c>
      <c r="G26" s="106">
        <v>1</v>
      </c>
      <c r="H26" s="69">
        <f t="shared" si="2"/>
        <v>9</v>
      </c>
      <c r="I26" s="149"/>
    </row>
    <row r="27" spans="1:15" s="2" customFormat="1" ht="18" customHeight="1" x14ac:dyDescent="0.25">
      <c r="A27" s="70" t="s">
        <v>36</v>
      </c>
      <c r="B27" s="223">
        <f t="shared" ref="B27:G27" si="3">SUM(B22:B26)</f>
        <v>143</v>
      </c>
      <c r="C27" s="223">
        <f t="shared" si="3"/>
        <v>6</v>
      </c>
      <c r="D27" s="188">
        <f t="shared" si="3"/>
        <v>28</v>
      </c>
      <c r="E27" s="188">
        <f t="shared" si="3"/>
        <v>29</v>
      </c>
      <c r="F27" s="188">
        <f t="shared" si="3"/>
        <v>47</v>
      </c>
      <c r="G27" s="188">
        <f t="shared" si="3"/>
        <v>43</v>
      </c>
      <c r="H27" s="69">
        <f t="shared" si="2"/>
        <v>296</v>
      </c>
      <c r="I27" s="149"/>
    </row>
    <row r="28" spans="1:15" s="2" customFormat="1" ht="18.649999999999999" customHeight="1" x14ac:dyDescent="0.3">
      <c r="A28" s="240" t="s">
        <v>253</v>
      </c>
      <c r="B28" s="133"/>
      <c r="C28" s="133"/>
      <c r="D28" s="133"/>
      <c r="E28" s="133"/>
      <c r="F28" s="133"/>
      <c r="G28" s="133"/>
      <c r="H28" s="133"/>
      <c r="I28" s="1"/>
      <c r="J28" s="1"/>
    </row>
    <row r="29" spans="1:15" ht="17.25" customHeight="1" x14ac:dyDescent="0.3">
      <c r="A29" s="218" t="s">
        <v>275</v>
      </c>
      <c r="B29" s="240"/>
      <c r="C29" s="240"/>
      <c r="D29" s="240"/>
    </row>
    <row r="30" spans="1:15" x14ac:dyDescent="0.3">
      <c r="A30" s="218" t="s">
        <v>267</v>
      </c>
    </row>
    <row r="31" spans="1:15" s="218" customFormat="1" ht="10.5" x14ac:dyDescent="0.25">
      <c r="A31" s="218" t="s">
        <v>261</v>
      </c>
    </row>
    <row r="34" spans="1:3" ht="28.5" customHeight="1" x14ac:dyDescent="0.3">
      <c r="A34" s="290"/>
    </row>
    <row r="47" spans="1:3" x14ac:dyDescent="0.3">
      <c r="C47" s="67"/>
    </row>
  </sheetData>
  <mergeCells count="5">
    <mergeCell ref="A3:H3"/>
    <mergeCell ref="A20:H20"/>
    <mergeCell ref="A18:H18"/>
    <mergeCell ref="A1:H1"/>
    <mergeCell ref="A12:C12"/>
  </mergeCells>
  <pageMargins left="0.78740157480314965" right="0.19685039370078741" top="0.19685039370078741" bottom="0.19685039370078741" header="0" footer="0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9"/>
  <sheetViews>
    <sheetView topLeftCell="A9" zoomScaleNormal="100" workbookViewId="0">
      <selection activeCell="C3" sqref="C3:K3"/>
    </sheetView>
  </sheetViews>
  <sheetFormatPr defaultColWidth="9.1796875" defaultRowHeight="13" x14ac:dyDescent="0.3"/>
  <cols>
    <col min="1" max="1" width="43.7265625" style="1" customWidth="1"/>
    <col min="2" max="9" width="10.7265625" style="1" customWidth="1"/>
    <col min="10" max="10" width="15.81640625" style="1" customWidth="1"/>
    <col min="11" max="14" width="9.7265625" style="1" customWidth="1"/>
    <col min="15" max="16384" width="9.1796875" style="1"/>
  </cols>
  <sheetData>
    <row r="1" spans="1:14" s="2" customFormat="1" ht="48" customHeight="1" x14ac:dyDescent="0.25">
      <c r="A1" s="352" t="s">
        <v>285</v>
      </c>
      <c r="B1" s="352"/>
      <c r="C1" s="352"/>
      <c r="D1" s="352"/>
      <c r="E1" s="352"/>
      <c r="F1" s="352"/>
      <c r="G1" s="352"/>
      <c r="H1" s="352"/>
      <c r="I1" s="20"/>
      <c r="J1" s="20"/>
      <c r="K1" s="20"/>
      <c r="L1" s="20"/>
      <c r="M1" s="20"/>
    </row>
    <row r="2" spans="1:14" s="2" customFormat="1" ht="12.75" customHeight="1" x14ac:dyDescent="0.25">
      <c r="A2" s="36"/>
      <c r="B2" s="36"/>
      <c r="C2" s="36"/>
      <c r="D2" s="36"/>
      <c r="E2" s="36"/>
      <c r="F2" s="36"/>
      <c r="G2" s="36"/>
      <c r="H2" s="36"/>
      <c r="K2" s="20"/>
    </row>
    <row r="3" spans="1:14" ht="22.5" customHeight="1" x14ac:dyDescent="0.3">
      <c r="A3" s="349" t="s">
        <v>2</v>
      </c>
      <c r="B3" s="350"/>
      <c r="C3" s="350"/>
      <c r="D3" s="350"/>
      <c r="E3" s="350"/>
      <c r="F3" s="350"/>
      <c r="G3" s="350"/>
      <c r="H3" s="351"/>
      <c r="I3" s="2"/>
      <c r="J3" s="2"/>
      <c r="K3" s="62"/>
      <c r="L3" s="62"/>
      <c r="M3" s="62"/>
      <c r="N3" s="62"/>
    </row>
    <row r="4" spans="1:14" s="2" customFormat="1" ht="32.25" customHeight="1" x14ac:dyDescent="0.25">
      <c r="A4" s="71" t="s">
        <v>80</v>
      </c>
      <c r="B4" s="151" t="s">
        <v>217</v>
      </c>
      <c r="C4" s="151" t="s">
        <v>218</v>
      </c>
      <c r="D4" s="151" t="s">
        <v>219</v>
      </c>
      <c r="E4" s="151" t="s">
        <v>220</v>
      </c>
      <c r="F4" s="151" t="s">
        <v>221</v>
      </c>
      <c r="G4" s="151" t="s">
        <v>222</v>
      </c>
      <c r="H4" s="151" t="s">
        <v>6</v>
      </c>
    </row>
    <row r="5" spans="1:14" s="2" customFormat="1" ht="18" customHeight="1" x14ac:dyDescent="0.25">
      <c r="A5" s="13" t="s">
        <v>81</v>
      </c>
      <c r="B5" s="102">
        <v>2863</v>
      </c>
      <c r="C5" s="102">
        <v>268</v>
      </c>
      <c r="D5" s="102">
        <v>1069</v>
      </c>
      <c r="E5" s="106">
        <v>830</v>
      </c>
      <c r="F5" s="102">
        <v>1424</v>
      </c>
      <c r="G5" s="106">
        <v>2262</v>
      </c>
      <c r="H5" s="69">
        <f>SUM(B5:G5)</f>
        <v>8716</v>
      </c>
    </row>
    <row r="6" spans="1:14" s="2" customFormat="1" ht="18" customHeight="1" x14ac:dyDescent="0.25">
      <c r="A6" s="13" t="s">
        <v>82</v>
      </c>
      <c r="B6" s="102">
        <v>814</v>
      </c>
      <c r="C6" s="102">
        <v>46</v>
      </c>
      <c r="D6" s="102">
        <v>206</v>
      </c>
      <c r="E6" s="106">
        <v>225</v>
      </c>
      <c r="F6" s="102">
        <v>249</v>
      </c>
      <c r="G6" s="106">
        <v>236</v>
      </c>
      <c r="H6" s="69">
        <f t="shared" ref="H6:H8" si="0">SUM(B6:G6)</f>
        <v>1776</v>
      </c>
    </row>
    <row r="7" spans="1:14" s="2" customFormat="1" ht="18" customHeight="1" x14ac:dyDescent="0.25">
      <c r="A7" s="13" t="s">
        <v>83</v>
      </c>
      <c r="B7" s="102">
        <v>567</v>
      </c>
      <c r="C7" s="102">
        <v>84</v>
      </c>
      <c r="D7" s="102">
        <v>55</v>
      </c>
      <c r="E7" s="106">
        <v>177</v>
      </c>
      <c r="F7" s="102">
        <v>236</v>
      </c>
      <c r="G7" s="106">
        <v>76</v>
      </c>
      <c r="H7" s="69">
        <f t="shared" si="0"/>
        <v>1195</v>
      </c>
    </row>
    <row r="8" spans="1:14" s="2" customFormat="1" ht="18" customHeight="1" x14ac:dyDescent="0.25">
      <c r="A8" s="13" t="s">
        <v>84</v>
      </c>
      <c r="B8" s="102">
        <v>714</v>
      </c>
      <c r="C8" s="102">
        <v>118</v>
      </c>
      <c r="D8" s="102">
        <v>231</v>
      </c>
      <c r="E8" s="106">
        <v>282</v>
      </c>
      <c r="F8" s="102">
        <v>357</v>
      </c>
      <c r="G8" s="106">
        <v>239</v>
      </c>
      <c r="H8" s="69">
        <f t="shared" si="0"/>
        <v>1941</v>
      </c>
      <c r="J8" s="161"/>
    </row>
    <row r="9" spans="1:14" s="2" customFormat="1" ht="18" customHeight="1" x14ac:dyDescent="0.25">
      <c r="A9" s="70" t="s">
        <v>36</v>
      </c>
      <c r="B9" s="69">
        <f t="shared" ref="B9:H9" si="1">SUM(B5:B8)</f>
        <v>4958</v>
      </c>
      <c r="C9" s="69">
        <f t="shared" si="1"/>
        <v>516</v>
      </c>
      <c r="D9" s="69">
        <f t="shared" si="1"/>
        <v>1561</v>
      </c>
      <c r="E9" s="69">
        <f t="shared" si="1"/>
        <v>1514</v>
      </c>
      <c r="F9" s="69">
        <f t="shared" si="1"/>
        <v>2266</v>
      </c>
      <c r="G9" s="69">
        <f t="shared" si="1"/>
        <v>2813</v>
      </c>
      <c r="H9" s="69">
        <f t="shared" si="1"/>
        <v>13628</v>
      </c>
    </row>
    <row r="10" spans="1:14" s="2" customFormat="1" ht="18" customHeight="1" x14ac:dyDescent="0.25">
      <c r="A10" s="154" t="s">
        <v>253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4" s="2" customFormat="1" ht="18" customHeight="1" x14ac:dyDescent="0.25">
      <c r="A11" s="218" t="s">
        <v>275</v>
      </c>
      <c r="B11" s="74"/>
      <c r="C11" s="74"/>
      <c r="D11" s="74"/>
      <c r="E11" s="74"/>
      <c r="F11" s="74"/>
      <c r="G11" s="74"/>
      <c r="H11" s="74"/>
      <c r="I11" s="74"/>
      <c r="J11" s="74"/>
    </row>
    <row r="12" spans="1:14" s="2" customFormat="1" ht="20.25" customHeight="1" x14ac:dyDescent="0.25">
      <c r="A12" s="73"/>
      <c r="B12" s="74"/>
      <c r="C12" s="74"/>
      <c r="D12" s="74"/>
      <c r="E12" s="74"/>
      <c r="F12" s="74"/>
      <c r="G12" s="74"/>
      <c r="H12" s="74"/>
      <c r="I12" s="74"/>
      <c r="J12" s="74"/>
    </row>
    <row r="13" spans="1:14" s="2" customFormat="1" ht="32.25" customHeight="1" x14ac:dyDescent="0.25">
      <c r="A13" s="352" t="s">
        <v>286</v>
      </c>
      <c r="B13" s="352"/>
      <c r="C13" s="352"/>
      <c r="D13" s="352"/>
      <c r="E13" s="352"/>
      <c r="F13" s="352"/>
      <c r="G13" s="352"/>
      <c r="H13" s="352"/>
      <c r="I13" s="20"/>
      <c r="J13" s="20"/>
      <c r="K13" s="20"/>
      <c r="L13" s="20"/>
      <c r="M13" s="20"/>
    </row>
    <row r="14" spans="1:14" s="2" customFormat="1" x14ac:dyDescent="0.25"/>
    <row r="15" spans="1:14" s="2" customFormat="1" ht="24.75" customHeight="1" x14ac:dyDescent="0.25">
      <c r="A15" s="349" t="s">
        <v>2</v>
      </c>
      <c r="B15" s="350"/>
      <c r="C15" s="350"/>
      <c r="D15" s="350"/>
      <c r="E15" s="350"/>
      <c r="F15" s="350"/>
      <c r="G15" s="350"/>
      <c r="H15" s="351"/>
      <c r="K15" s="68"/>
      <c r="L15" s="68"/>
      <c r="M15" s="68"/>
      <c r="N15" s="68"/>
    </row>
    <row r="16" spans="1:14" s="2" customFormat="1" ht="30.75" customHeight="1" x14ac:dyDescent="0.25">
      <c r="A16" s="71" t="s">
        <v>80</v>
      </c>
      <c r="B16" s="151" t="s">
        <v>217</v>
      </c>
      <c r="C16" s="151" t="s">
        <v>218</v>
      </c>
      <c r="D16" s="151" t="s">
        <v>219</v>
      </c>
      <c r="E16" s="151" t="s">
        <v>220</v>
      </c>
      <c r="F16" s="151" t="s">
        <v>221</v>
      </c>
      <c r="G16" s="151" t="s">
        <v>222</v>
      </c>
      <c r="H16" s="150" t="s">
        <v>6</v>
      </c>
    </row>
    <row r="17" spans="1:11" s="2" customFormat="1" ht="18" customHeight="1" x14ac:dyDescent="0.25">
      <c r="A17" s="13" t="s">
        <v>85</v>
      </c>
      <c r="B17" s="102">
        <v>4642</v>
      </c>
      <c r="C17" s="102">
        <v>315</v>
      </c>
      <c r="D17" s="102">
        <v>1347</v>
      </c>
      <c r="E17" s="102">
        <v>1271</v>
      </c>
      <c r="F17" s="102">
        <v>1452</v>
      </c>
      <c r="G17" s="102">
        <v>1855</v>
      </c>
      <c r="H17" s="69">
        <f>SUM(B17:G17)</f>
        <v>10882</v>
      </c>
      <c r="I17" s="149"/>
    </row>
    <row r="18" spans="1:11" s="2" customFormat="1" ht="18" customHeight="1" x14ac:dyDescent="0.25">
      <c r="A18" s="13" t="s">
        <v>86</v>
      </c>
      <c r="B18" s="102">
        <v>947</v>
      </c>
      <c r="C18" s="102">
        <v>35</v>
      </c>
      <c r="D18" s="102">
        <v>181</v>
      </c>
      <c r="E18" s="102">
        <v>213</v>
      </c>
      <c r="F18" s="102">
        <v>357</v>
      </c>
      <c r="G18" s="102">
        <v>145</v>
      </c>
      <c r="H18" s="69">
        <f>SUM(B18:G18)</f>
        <v>1878</v>
      </c>
      <c r="I18" s="149"/>
    </row>
    <row r="19" spans="1:11" s="2" customFormat="1" ht="18" customHeight="1" x14ac:dyDescent="0.25">
      <c r="A19" s="13" t="s">
        <v>87</v>
      </c>
      <c r="B19" s="102">
        <v>2111</v>
      </c>
      <c r="C19" s="102">
        <v>6</v>
      </c>
      <c r="D19" s="102">
        <v>285</v>
      </c>
      <c r="E19" s="102">
        <v>444</v>
      </c>
      <c r="F19" s="102">
        <v>1676</v>
      </c>
      <c r="G19" s="102">
        <v>765</v>
      </c>
      <c r="H19" s="69">
        <f t="shared" ref="H19:H22" si="2">SUM(B19:G19)</f>
        <v>5287</v>
      </c>
      <c r="I19" s="149"/>
    </row>
    <row r="20" spans="1:11" s="2" customFormat="1" ht="18" customHeight="1" x14ac:dyDescent="0.25">
      <c r="A20" s="13" t="s">
        <v>264</v>
      </c>
      <c r="B20" s="102">
        <v>947</v>
      </c>
      <c r="C20" s="102">
        <v>171</v>
      </c>
      <c r="D20" s="102">
        <v>575</v>
      </c>
      <c r="E20" s="102">
        <v>761</v>
      </c>
      <c r="F20" s="102">
        <v>792</v>
      </c>
      <c r="G20" s="102">
        <v>223</v>
      </c>
      <c r="H20" s="69">
        <f t="shared" si="2"/>
        <v>3469</v>
      </c>
      <c r="I20" s="149"/>
    </row>
    <row r="21" spans="1:11" s="2" customFormat="1" ht="18" customHeight="1" x14ac:dyDescent="0.25">
      <c r="A21" s="13" t="s">
        <v>265</v>
      </c>
      <c r="B21" s="102">
        <v>335</v>
      </c>
      <c r="C21" s="102">
        <v>6</v>
      </c>
      <c r="D21" s="102">
        <v>39</v>
      </c>
      <c r="E21" s="102">
        <v>103</v>
      </c>
      <c r="F21" s="102">
        <v>81</v>
      </c>
      <c r="G21" s="102">
        <v>53</v>
      </c>
      <c r="H21" s="69">
        <f t="shared" si="2"/>
        <v>617</v>
      </c>
      <c r="I21" s="149"/>
    </row>
    <row r="22" spans="1:11" s="2" customFormat="1" ht="18" customHeight="1" x14ac:dyDescent="0.25">
      <c r="A22" s="13" t="s">
        <v>266</v>
      </c>
      <c r="B22" s="102">
        <v>350</v>
      </c>
      <c r="C22" s="102">
        <v>9</v>
      </c>
      <c r="D22" s="102">
        <v>34</v>
      </c>
      <c r="E22" s="102">
        <v>37</v>
      </c>
      <c r="F22" s="102">
        <v>157</v>
      </c>
      <c r="G22" s="102">
        <v>32</v>
      </c>
      <c r="H22" s="69">
        <f t="shared" si="2"/>
        <v>619</v>
      </c>
      <c r="I22" s="149"/>
    </row>
    <row r="23" spans="1:11" s="2" customFormat="1" ht="18" customHeight="1" x14ac:dyDescent="0.25">
      <c r="A23" s="70" t="s">
        <v>36</v>
      </c>
      <c r="B23" s="69">
        <f t="shared" ref="B23:G23" si="3">SUM(B17:B22)</f>
        <v>9332</v>
      </c>
      <c r="C23" s="69">
        <f t="shared" si="3"/>
        <v>542</v>
      </c>
      <c r="D23" s="69">
        <f t="shared" si="3"/>
        <v>2461</v>
      </c>
      <c r="E23" s="69">
        <f t="shared" si="3"/>
        <v>2829</v>
      </c>
      <c r="F23" s="69">
        <f t="shared" si="3"/>
        <v>4515</v>
      </c>
      <c r="G23" s="69">
        <f t="shared" si="3"/>
        <v>3073</v>
      </c>
      <c r="H23" s="69">
        <f>SUM(B23:G23)</f>
        <v>22752</v>
      </c>
      <c r="I23" s="149"/>
    </row>
    <row r="24" spans="1:11" ht="8.15" customHeight="1" x14ac:dyDescent="0.3">
      <c r="A24" s="64"/>
      <c r="B24" s="65"/>
      <c r="C24" s="65"/>
      <c r="D24" s="65"/>
      <c r="E24" s="65"/>
      <c r="F24" s="65"/>
      <c r="G24" s="65"/>
      <c r="H24" s="65"/>
      <c r="I24" s="2"/>
      <c r="J24" s="2"/>
    </row>
    <row r="25" spans="1:11" ht="13.5" customHeight="1" x14ac:dyDescent="0.35">
      <c r="A25" s="240" t="s">
        <v>253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x14ac:dyDescent="0.3">
      <c r="A26" s="218" t="s">
        <v>275</v>
      </c>
    </row>
    <row r="27" spans="1:11" ht="15.75" customHeight="1" x14ac:dyDescent="0.35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ht="12.75" customHeight="1" x14ac:dyDescent="0.3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32" spans="1:11" ht="14.5" x14ac:dyDescent="0.35">
      <c r="A32" s="66"/>
    </row>
    <row r="49" spans="3:6" x14ac:dyDescent="0.3">
      <c r="C49" s="67"/>
      <c r="D49" s="67"/>
      <c r="E49" s="67"/>
      <c r="F49" s="67"/>
    </row>
  </sheetData>
  <mergeCells count="4">
    <mergeCell ref="A3:H3"/>
    <mergeCell ref="A15:H15"/>
    <mergeCell ref="A1:H1"/>
    <mergeCell ref="A13:H13"/>
  </mergeCells>
  <pageMargins left="0.78740157480314965" right="0.19685039370078741" top="0.59055118110236227" bottom="0.59055118110236227" header="0" footer="0"/>
  <pageSetup paperSize="9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8"/>
  <sheetViews>
    <sheetView topLeftCell="A49" zoomScaleNormal="100" workbookViewId="0">
      <selection activeCell="A58" sqref="A58"/>
    </sheetView>
  </sheetViews>
  <sheetFormatPr defaultColWidth="9.1796875" defaultRowHeight="13" x14ac:dyDescent="0.3"/>
  <cols>
    <col min="1" max="1" width="29.54296875" style="1" customWidth="1"/>
    <col min="2" max="9" width="10.1796875" style="1" customWidth="1"/>
    <col min="10" max="11" width="10.26953125" style="1" customWidth="1"/>
    <col min="12" max="14" width="9.7265625" style="1" customWidth="1"/>
    <col min="15" max="16384" width="9.1796875" style="1"/>
  </cols>
  <sheetData>
    <row r="1" spans="1:13" s="2" customFormat="1" ht="45" customHeight="1" x14ac:dyDescent="0.25">
      <c r="A1" s="352" t="s">
        <v>287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20"/>
      <c r="M1" s="20"/>
    </row>
    <row r="2" spans="1:13" s="2" customFormat="1" ht="12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3" ht="22.5" customHeight="1" thickBot="1" x14ac:dyDescent="0.35">
      <c r="A3" s="355" t="s">
        <v>44</v>
      </c>
      <c r="B3" s="355"/>
      <c r="C3" s="355"/>
      <c r="D3" s="355"/>
      <c r="E3" s="355"/>
      <c r="F3" s="355"/>
      <c r="G3" s="355"/>
      <c r="H3" s="355"/>
      <c r="I3" s="355"/>
      <c r="J3" s="362"/>
      <c r="K3" s="362"/>
    </row>
    <row r="4" spans="1:13" ht="22.5" customHeight="1" thickTop="1" x14ac:dyDescent="0.3">
      <c r="A4" s="356" t="s">
        <v>101</v>
      </c>
      <c r="B4" s="354" t="s">
        <v>43</v>
      </c>
      <c r="C4" s="355"/>
      <c r="D4" s="355"/>
      <c r="E4" s="355"/>
      <c r="F4" s="355"/>
      <c r="G4" s="355"/>
      <c r="H4" s="355"/>
      <c r="I4" s="355"/>
      <c r="J4" s="358" t="s">
        <v>104</v>
      </c>
      <c r="K4" s="359"/>
    </row>
    <row r="5" spans="1:13" ht="30.75" customHeight="1" x14ac:dyDescent="0.3">
      <c r="A5" s="356"/>
      <c r="B5" s="363" t="s">
        <v>37</v>
      </c>
      <c r="C5" s="364"/>
      <c r="D5" s="363" t="s">
        <v>38</v>
      </c>
      <c r="E5" s="364"/>
      <c r="F5" s="363" t="s">
        <v>39</v>
      </c>
      <c r="G5" s="364"/>
      <c r="H5" s="363" t="s">
        <v>40</v>
      </c>
      <c r="I5" s="369"/>
      <c r="J5" s="360"/>
      <c r="K5" s="361"/>
    </row>
    <row r="6" spans="1:13" ht="40.5" customHeight="1" x14ac:dyDescent="0.3">
      <c r="A6" s="357"/>
      <c r="B6" s="83" t="s">
        <v>2</v>
      </c>
      <c r="C6" s="21" t="s">
        <v>103</v>
      </c>
      <c r="D6" s="83" t="s">
        <v>2</v>
      </c>
      <c r="E6" s="21" t="s">
        <v>103</v>
      </c>
      <c r="F6" s="83" t="s">
        <v>2</v>
      </c>
      <c r="G6" s="21" t="s">
        <v>103</v>
      </c>
      <c r="H6" s="83" t="s">
        <v>2</v>
      </c>
      <c r="I6" s="22" t="s">
        <v>103</v>
      </c>
      <c r="J6" s="84" t="s">
        <v>2</v>
      </c>
      <c r="K6" s="24" t="s">
        <v>103</v>
      </c>
    </row>
    <row r="7" spans="1:13" s="2" customFormat="1" ht="21" customHeight="1" x14ac:dyDescent="0.25">
      <c r="A7" s="117" t="s">
        <v>217</v>
      </c>
      <c r="B7" s="102">
        <v>12</v>
      </c>
      <c r="C7" s="176">
        <v>7.792207792207792E-2</v>
      </c>
      <c r="D7" s="102">
        <v>14</v>
      </c>
      <c r="E7" s="176">
        <v>9.0909090909090912E-2</v>
      </c>
      <c r="F7" s="102">
        <v>42</v>
      </c>
      <c r="G7" s="176">
        <v>0.27272727272727271</v>
      </c>
      <c r="H7" s="102">
        <v>86</v>
      </c>
      <c r="I7" s="224">
        <v>0.55844155844155841</v>
      </c>
      <c r="J7" s="185">
        <v>154</v>
      </c>
      <c r="K7" s="155">
        <v>1</v>
      </c>
    </row>
    <row r="8" spans="1:13" s="2" customFormat="1" ht="18" customHeight="1" x14ac:dyDescent="0.25">
      <c r="A8" s="117" t="s">
        <v>218</v>
      </c>
      <c r="B8" s="102">
        <v>0</v>
      </c>
      <c r="C8" s="176">
        <v>0</v>
      </c>
      <c r="D8" s="102">
        <v>0</v>
      </c>
      <c r="E8" s="176">
        <v>0</v>
      </c>
      <c r="F8" s="102">
        <v>1</v>
      </c>
      <c r="G8" s="176">
        <v>0.125</v>
      </c>
      <c r="H8" s="102">
        <v>7</v>
      </c>
      <c r="I8" s="224">
        <v>0.875</v>
      </c>
      <c r="J8" s="185">
        <v>8</v>
      </c>
      <c r="K8" s="155">
        <v>1</v>
      </c>
    </row>
    <row r="9" spans="1:13" s="2" customFormat="1" ht="18" customHeight="1" x14ac:dyDescent="0.25">
      <c r="A9" s="117" t="s">
        <v>219</v>
      </c>
      <c r="B9" s="102">
        <v>3</v>
      </c>
      <c r="C9" s="176">
        <v>0.1</v>
      </c>
      <c r="D9" s="102">
        <v>2</v>
      </c>
      <c r="E9" s="176">
        <v>6.6666666666666666E-2</v>
      </c>
      <c r="F9" s="102">
        <v>12</v>
      </c>
      <c r="G9" s="176">
        <v>0.4</v>
      </c>
      <c r="H9" s="102">
        <v>13</v>
      </c>
      <c r="I9" s="224">
        <v>0.43333333333333335</v>
      </c>
      <c r="J9" s="185">
        <v>30</v>
      </c>
      <c r="K9" s="155">
        <v>1</v>
      </c>
    </row>
    <row r="10" spans="1:13" s="2" customFormat="1" ht="18" customHeight="1" x14ac:dyDescent="0.25">
      <c r="A10" s="117" t="s">
        <v>220</v>
      </c>
      <c r="B10" s="106">
        <v>2</v>
      </c>
      <c r="C10" s="176">
        <v>6.8965517241379309E-2</v>
      </c>
      <c r="D10" s="106">
        <v>6</v>
      </c>
      <c r="E10" s="176">
        <v>0.20689655172413793</v>
      </c>
      <c r="F10" s="106">
        <v>9</v>
      </c>
      <c r="G10" s="176">
        <v>0.31034482758620691</v>
      </c>
      <c r="H10" s="106">
        <v>12</v>
      </c>
      <c r="I10" s="224">
        <v>0.41379310344827586</v>
      </c>
      <c r="J10" s="185">
        <v>29</v>
      </c>
      <c r="K10" s="155">
        <v>1</v>
      </c>
    </row>
    <row r="11" spans="1:13" ht="17.25" customHeight="1" x14ac:dyDescent="0.3">
      <c r="A11" s="117" t="s">
        <v>221</v>
      </c>
      <c r="B11" s="102">
        <v>12</v>
      </c>
      <c r="C11" s="176">
        <v>0.19672131147540983</v>
      </c>
      <c r="D11" s="102">
        <v>5</v>
      </c>
      <c r="E11" s="176">
        <v>8.1967213114754092E-2</v>
      </c>
      <c r="F11" s="102">
        <v>14</v>
      </c>
      <c r="G11" s="176">
        <v>0.22950819672131148</v>
      </c>
      <c r="H11" s="102">
        <v>30</v>
      </c>
      <c r="I11" s="224">
        <v>0.49180327868852458</v>
      </c>
      <c r="J11" s="185">
        <v>61</v>
      </c>
      <c r="K11" s="155">
        <v>1</v>
      </c>
    </row>
    <row r="12" spans="1:13" ht="17.25" customHeight="1" x14ac:dyDescent="0.3">
      <c r="A12" s="117" t="s">
        <v>222</v>
      </c>
      <c r="B12" s="106">
        <v>5</v>
      </c>
      <c r="C12" s="176">
        <v>9.4339622641509441E-2</v>
      </c>
      <c r="D12" s="106">
        <v>3</v>
      </c>
      <c r="E12" s="176">
        <v>5.6603773584905662E-2</v>
      </c>
      <c r="F12" s="106">
        <v>9</v>
      </c>
      <c r="G12" s="176">
        <v>0.16981132075471697</v>
      </c>
      <c r="H12" s="106">
        <v>36</v>
      </c>
      <c r="I12" s="224">
        <v>0.67924528301886788</v>
      </c>
      <c r="J12" s="185">
        <v>53</v>
      </c>
      <c r="K12" s="155">
        <v>1</v>
      </c>
    </row>
    <row r="13" spans="1:13" ht="22.5" customHeight="1" thickBot="1" x14ac:dyDescent="0.35">
      <c r="A13" s="100" t="s">
        <v>6</v>
      </c>
      <c r="B13" s="101">
        <v>34</v>
      </c>
      <c r="C13" s="177">
        <v>0.10149253731343283</v>
      </c>
      <c r="D13" s="101">
        <v>30</v>
      </c>
      <c r="E13" s="177">
        <v>8.9552238805970144E-2</v>
      </c>
      <c r="F13" s="101">
        <v>87</v>
      </c>
      <c r="G13" s="177">
        <v>0.25970149253731345</v>
      </c>
      <c r="H13" s="101">
        <v>184</v>
      </c>
      <c r="I13" s="228">
        <v>0.54925373134328359</v>
      </c>
      <c r="J13" s="186">
        <v>335</v>
      </c>
      <c r="K13" s="187">
        <v>1</v>
      </c>
    </row>
    <row r="14" spans="1:13" ht="15.75" customHeight="1" thickTop="1" x14ac:dyDescent="0.3">
      <c r="A14" s="118" t="s">
        <v>253</v>
      </c>
      <c r="B14" s="156"/>
      <c r="C14" s="157"/>
      <c r="D14" s="156"/>
      <c r="E14" s="157"/>
      <c r="F14" s="156"/>
      <c r="G14" s="157"/>
      <c r="H14" s="156"/>
      <c r="I14" s="157"/>
      <c r="J14" s="158"/>
      <c r="K14" s="159"/>
    </row>
    <row r="15" spans="1:13" ht="12" customHeight="1" x14ac:dyDescent="0.3">
      <c r="A15" s="218" t="s">
        <v>275</v>
      </c>
    </row>
    <row r="16" spans="1:13" ht="12" customHeight="1" x14ac:dyDescent="0.3">
      <c r="A16" s="154"/>
    </row>
    <row r="17" spans="1:13" ht="20.25" customHeight="1" thickBot="1" x14ac:dyDescent="0.35">
      <c r="A17" s="355" t="s">
        <v>45</v>
      </c>
      <c r="B17" s="355"/>
      <c r="C17" s="355"/>
      <c r="D17" s="355"/>
      <c r="E17" s="355"/>
      <c r="F17" s="355"/>
      <c r="G17" s="355"/>
      <c r="H17" s="355"/>
      <c r="I17" s="355"/>
      <c r="J17" s="362"/>
      <c r="K17" s="362"/>
    </row>
    <row r="18" spans="1:13" ht="20.25" customHeight="1" thickTop="1" x14ac:dyDescent="0.3">
      <c r="A18" s="356" t="s">
        <v>102</v>
      </c>
      <c r="B18" s="354" t="s">
        <v>43</v>
      </c>
      <c r="C18" s="355"/>
      <c r="D18" s="355"/>
      <c r="E18" s="355"/>
      <c r="F18" s="355"/>
      <c r="G18" s="355"/>
      <c r="H18" s="355"/>
      <c r="I18" s="355"/>
      <c r="J18" s="358" t="s">
        <v>105</v>
      </c>
      <c r="K18" s="359"/>
    </row>
    <row r="19" spans="1:13" ht="39" customHeight="1" x14ac:dyDescent="0.3">
      <c r="A19" s="356"/>
      <c r="B19" s="363" t="s">
        <v>37</v>
      </c>
      <c r="C19" s="364"/>
      <c r="D19" s="363" t="s">
        <v>38</v>
      </c>
      <c r="E19" s="364"/>
      <c r="F19" s="363" t="s">
        <v>39</v>
      </c>
      <c r="G19" s="364"/>
      <c r="H19" s="363" t="s">
        <v>40</v>
      </c>
      <c r="I19" s="369"/>
      <c r="J19" s="360"/>
      <c r="K19" s="361"/>
    </row>
    <row r="20" spans="1:13" ht="24" x14ac:dyDescent="0.3">
      <c r="A20" s="357"/>
      <c r="B20" s="83" t="s">
        <v>2</v>
      </c>
      <c r="C20" s="21" t="s">
        <v>103</v>
      </c>
      <c r="D20" s="83" t="s">
        <v>2</v>
      </c>
      <c r="E20" s="21" t="s">
        <v>103</v>
      </c>
      <c r="F20" s="83" t="s">
        <v>2</v>
      </c>
      <c r="G20" s="21" t="s">
        <v>103</v>
      </c>
      <c r="H20" s="83" t="s">
        <v>2</v>
      </c>
      <c r="I20" s="22" t="s">
        <v>103</v>
      </c>
      <c r="J20" s="84" t="s">
        <v>2</v>
      </c>
      <c r="K20" s="24" t="s">
        <v>103</v>
      </c>
    </row>
    <row r="21" spans="1:13" s="2" customFormat="1" ht="18" customHeight="1" x14ac:dyDescent="0.25">
      <c r="A21" s="117" t="s">
        <v>217</v>
      </c>
      <c r="B21" s="102">
        <v>745</v>
      </c>
      <c r="C21" s="226">
        <v>0.21989374262101535</v>
      </c>
      <c r="D21" s="102">
        <v>494</v>
      </c>
      <c r="E21" s="226">
        <v>0.14580873671782763</v>
      </c>
      <c r="F21" s="102">
        <v>831</v>
      </c>
      <c r="G21" s="226">
        <v>0.24527744982290436</v>
      </c>
      <c r="H21" s="102">
        <v>1318</v>
      </c>
      <c r="I21" s="227">
        <v>0.38902007083825263</v>
      </c>
      <c r="J21" s="99">
        <v>3388</v>
      </c>
      <c r="K21" s="155">
        <v>1</v>
      </c>
    </row>
    <row r="22" spans="1:13" s="2" customFormat="1" ht="18" customHeight="1" x14ac:dyDescent="0.25">
      <c r="A22" s="117" t="s">
        <v>218</v>
      </c>
      <c r="B22" s="102">
        <v>14</v>
      </c>
      <c r="C22" s="226">
        <v>6.1674008810572688E-2</v>
      </c>
      <c r="D22" s="102">
        <v>5</v>
      </c>
      <c r="E22" s="226">
        <v>2.2026431718061675E-2</v>
      </c>
      <c r="F22" s="102">
        <v>10</v>
      </c>
      <c r="G22" s="226">
        <v>4.405286343612335E-2</v>
      </c>
      <c r="H22" s="102">
        <v>198</v>
      </c>
      <c r="I22" s="227">
        <v>0.8722466960352423</v>
      </c>
      <c r="J22" s="99">
        <v>227</v>
      </c>
      <c r="K22" s="155">
        <v>1</v>
      </c>
    </row>
    <row r="23" spans="1:13" s="2" customFormat="1" ht="18" customHeight="1" x14ac:dyDescent="0.25">
      <c r="A23" s="117" t="s">
        <v>219</v>
      </c>
      <c r="B23" s="102">
        <v>107</v>
      </c>
      <c r="C23" s="226">
        <v>0.15242165242165243</v>
      </c>
      <c r="D23" s="102">
        <v>73</v>
      </c>
      <c r="E23" s="226">
        <v>0.10398860398860399</v>
      </c>
      <c r="F23" s="102">
        <v>267</v>
      </c>
      <c r="G23" s="226">
        <v>0.38034188034188032</v>
      </c>
      <c r="H23" s="102">
        <v>255</v>
      </c>
      <c r="I23" s="227">
        <v>0.36324786324786323</v>
      </c>
      <c r="J23" s="99">
        <v>702</v>
      </c>
      <c r="K23" s="155">
        <v>1</v>
      </c>
    </row>
    <row r="24" spans="1:13" s="2" customFormat="1" ht="18" customHeight="1" x14ac:dyDescent="0.25">
      <c r="A24" s="117" t="s">
        <v>220</v>
      </c>
      <c r="B24" s="106">
        <v>195</v>
      </c>
      <c r="C24" s="226">
        <v>0.28508771929824561</v>
      </c>
      <c r="D24" s="106">
        <v>141</v>
      </c>
      <c r="E24" s="226">
        <v>0.20614035087719298</v>
      </c>
      <c r="F24" s="106">
        <v>181</v>
      </c>
      <c r="G24" s="226">
        <v>0.2646198830409357</v>
      </c>
      <c r="H24" s="106">
        <v>167</v>
      </c>
      <c r="I24" s="227">
        <v>0.24415204678362573</v>
      </c>
      <c r="J24" s="99">
        <v>684</v>
      </c>
      <c r="K24" s="155">
        <v>1</v>
      </c>
    </row>
    <row r="25" spans="1:13" s="2" customFormat="1" ht="18" customHeight="1" x14ac:dyDescent="0.25">
      <c r="A25" s="117" t="s">
        <v>221</v>
      </c>
      <c r="B25" s="102">
        <v>605</v>
      </c>
      <c r="C25" s="226">
        <v>0.25733730327520205</v>
      </c>
      <c r="D25" s="102">
        <v>425</v>
      </c>
      <c r="E25" s="226">
        <v>0.18077413866439812</v>
      </c>
      <c r="F25" s="102">
        <v>763</v>
      </c>
      <c r="G25" s="226">
        <v>0.32454274776690772</v>
      </c>
      <c r="H25" s="102">
        <v>558</v>
      </c>
      <c r="I25" s="227">
        <v>0.23734581029349214</v>
      </c>
      <c r="J25" s="99">
        <v>2351</v>
      </c>
      <c r="K25" s="155">
        <v>1</v>
      </c>
    </row>
    <row r="26" spans="1:13" s="2" customFormat="1" ht="18" customHeight="1" x14ac:dyDescent="0.25">
      <c r="A26" s="117" t="s">
        <v>222</v>
      </c>
      <c r="B26" s="106">
        <v>148</v>
      </c>
      <c r="C26" s="226">
        <v>0.13285457809694792</v>
      </c>
      <c r="D26" s="106">
        <v>99</v>
      </c>
      <c r="E26" s="226">
        <v>8.8868940754039491E-2</v>
      </c>
      <c r="F26" s="106">
        <v>182</v>
      </c>
      <c r="G26" s="226">
        <v>0.16337522441651706</v>
      </c>
      <c r="H26" s="106">
        <v>685</v>
      </c>
      <c r="I26" s="227">
        <v>0.61490125673249552</v>
      </c>
      <c r="J26" s="99">
        <v>1114</v>
      </c>
      <c r="K26" s="155">
        <v>1</v>
      </c>
    </row>
    <row r="27" spans="1:13" s="2" customFormat="1" ht="18" customHeight="1" thickBot="1" x14ac:dyDescent="0.3">
      <c r="A27" s="71" t="s">
        <v>6</v>
      </c>
      <c r="B27" s="291">
        <v>1814</v>
      </c>
      <c r="C27" s="292">
        <v>0.21426884006614694</v>
      </c>
      <c r="D27" s="291">
        <v>1237</v>
      </c>
      <c r="E27" s="292">
        <v>0.14611386723364045</v>
      </c>
      <c r="F27" s="291">
        <v>2234</v>
      </c>
      <c r="G27" s="292">
        <v>0.26387904559414127</v>
      </c>
      <c r="H27" s="291">
        <v>3181</v>
      </c>
      <c r="I27" s="299">
        <v>0.37573824710607134</v>
      </c>
      <c r="J27" s="300">
        <v>8466</v>
      </c>
      <c r="K27" s="187">
        <v>1</v>
      </c>
    </row>
    <row r="28" spans="1:13" s="2" customFormat="1" ht="18" customHeight="1" thickTop="1" x14ac:dyDescent="0.25">
      <c r="A28" s="118" t="s">
        <v>253</v>
      </c>
      <c r="B28" s="122"/>
      <c r="C28" s="123"/>
      <c r="D28" s="122"/>
      <c r="E28" s="123"/>
      <c r="F28" s="122"/>
      <c r="G28" s="123"/>
      <c r="H28" s="122"/>
      <c r="I28" s="123"/>
      <c r="J28" s="124"/>
      <c r="K28" s="125"/>
    </row>
    <row r="29" spans="1:13" s="2" customFormat="1" ht="18" customHeight="1" x14ac:dyDescent="0.25">
      <c r="A29" s="218" t="s">
        <v>275</v>
      </c>
      <c r="B29" s="122"/>
      <c r="C29" s="123"/>
      <c r="D29" s="122"/>
      <c r="E29" s="123"/>
      <c r="F29" s="122"/>
      <c r="G29" s="123"/>
      <c r="H29" s="122"/>
      <c r="I29" s="123"/>
      <c r="J29" s="124"/>
      <c r="K29" s="125"/>
    </row>
    <row r="31" spans="1:13" s="2" customFormat="1" ht="54" customHeight="1" x14ac:dyDescent="0.25">
      <c r="A31" s="352" t="s">
        <v>288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  <c r="L31" s="20"/>
      <c r="M31" s="20"/>
    </row>
    <row r="32" spans="1:13" ht="21" customHeight="1" thickBot="1" x14ac:dyDescent="0.35">
      <c r="A32" s="355" t="s">
        <v>100</v>
      </c>
      <c r="B32" s="355"/>
      <c r="C32" s="355"/>
      <c r="D32" s="355"/>
      <c r="E32" s="355"/>
      <c r="F32" s="355"/>
      <c r="G32" s="355"/>
      <c r="H32" s="355"/>
      <c r="I32" s="355"/>
      <c r="J32" s="362"/>
      <c r="K32" s="362"/>
    </row>
    <row r="33" spans="1:13" ht="21" customHeight="1" thickTop="1" x14ac:dyDescent="0.3">
      <c r="A33" s="356" t="s">
        <v>101</v>
      </c>
      <c r="B33" s="354" t="s">
        <v>43</v>
      </c>
      <c r="C33" s="355"/>
      <c r="D33" s="355"/>
      <c r="E33" s="355"/>
      <c r="F33" s="355"/>
      <c r="G33" s="355"/>
      <c r="H33" s="355"/>
      <c r="I33" s="373"/>
      <c r="J33" s="358" t="s">
        <v>106</v>
      </c>
      <c r="K33" s="359"/>
    </row>
    <row r="34" spans="1:13" ht="35.25" customHeight="1" x14ac:dyDescent="0.3">
      <c r="A34" s="356"/>
      <c r="B34" s="363" t="s">
        <v>37</v>
      </c>
      <c r="C34" s="364"/>
      <c r="D34" s="363" t="s">
        <v>38</v>
      </c>
      <c r="E34" s="364"/>
      <c r="F34" s="363" t="s">
        <v>39</v>
      </c>
      <c r="G34" s="364"/>
      <c r="H34" s="363" t="s">
        <v>40</v>
      </c>
      <c r="I34" s="369"/>
      <c r="J34" s="360"/>
      <c r="K34" s="361"/>
    </row>
    <row r="35" spans="1:13" ht="38.25" customHeight="1" x14ac:dyDescent="0.3">
      <c r="A35" s="357"/>
      <c r="B35" s="85" t="s">
        <v>2</v>
      </c>
      <c r="C35" s="5" t="s">
        <v>103</v>
      </c>
      <c r="D35" s="85" t="s">
        <v>2</v>
      </c>
      <c r="E35" s="5" t="s">
        <v>103</v>
      </c>
      <c r="F35" s="85" t="s">
        <v>2</v>
      </c>
      <c r="G35" s="5" t="s">
        <v>103</v>
      </c>
      <c r="H35" s="85" t="s">
        <v>2</v>
      </c>
      <c r="I35" s="18" t="s">
        <v>103</v>
      </c>
      <c r="J35" s="86" t="s">
        <v>2</v>
      </c>
      <c r="K35" s="19" t="s">
        <v>103</v>
      </c>
    </row>
    <row r="36" spans="1:13" s="2" customFormat="1" ht="18" customHeight="1" x14ac:dyDescent="0.25">
      <c r="A36" s="117" t="s">
        <v>217</v>
      </c>
      <c r="B36" s="102">
        <v>3709</v>
      </c>
      <c r="C36" s="225">
        <v>0.65150184437027925</v>
      </c>
      <c r="D36" s="102">
        <v>1185</v>
      </c>
      <c r="E36" s="97">
        <v>0.20815036009134025</v>
      </c>
      <c r="F36" s="102">
        <v>668</v>
      </c>
      <c r="G36" s="97">
        <v>0.11733708062532935</v>
      </c>
      <c r="H36" s="102">
        <v>131</v>
      </c>
      <c r="I36" s="225">
        <v>2.3010714913051115E-2</v>
      </c>
      <c r="J36" s="99">
        <v>5693</v>
      </c>
      <c r="K36" s="155">
        <v>1</v>
      </c>
    </row>
    <row r="37" spans="1:13" s="2" customFormat="1" ht="18" customHeight="1" x14ac:dyDescent="0.25">
      <c r="A37" s="117" t="s">
        <v>218</v>
      </c>
      <c r="B37" s="102">
        <v>33</v>
      </c>
      <c r="C37" s="225">
        <v>5.9139784946236562E-2</v>
      </c>
      <c r="D37" s="102">
        <v>12</v>
      </c>
      <c r="E37" s="97">
        <v>2.1505376344086023E-2</v>
      </c>
      <c r="F37" s="102">
        <v>107</v>
      </c>
      <c r="G37" s="97">
        <v>0.1917562724014337</v>
      </c>
      <c r="H37" s="102">
        <v>406</v>
      </c>
      <c r="I37" s="225">
        <v>0.72759856630824371</v>
      </c>
      <c r="J37" s="99">
        <v>558</v>
      </c>
      <c r="K37" s="155">
        <v>1</v>
      </c>
    </row>
    <row r="38" spans="1:13" s="2" customFormat="1" ht="18" customHeight="1" x14ac:dyDescent="0.25">
      <c r="A38" s="117" t="s">
        <v>219</v>
      </c>
      <c r="B38" s="102">
        <v>1189</v>
      </c>
      <c r="C38" s="225">
        <v>0.69248689574839839</v>
      </c>
      <c r="D38" s="102">
        <v>123</v>
      </c>
      <c r="E38" s="97">
        <v>7.1636575422248105E-2</v>
      </c>
      <c r="F38" s="102">
        <v>301</v>
      </c>
      <c r="G38" s="97">
        <v>0.17530576587070471</v>
      </c>
      <c r="H38" s="102">
        <v>104</v>
      </c>
      <c r="I38" s="225">
        <v>6.0570762958648806E-2</v>
      </c>
      <c r="J38" s="99">
        <v>1717</v>
      </c>
      <c r="K38" s="155">
        <v>1</v>
      </c>
    </row>
    <row r="39" spans="1:13" s="2" customFormat="1" ht="18" customHeight="1" x14ac:dyDescent="0.25">
      <c r="A39" s="117" t="s">
        <v>220</v>
      </c>
      <c r="B39" s="106">
        <v>459</v>
      </c>
      <c r="C39" s="225">
        <v>0.26470588235294118</v>
      </c>
      <c r="D39" s="106">
        <v>353</v>
      </c>
      <c r="E39" s="97">
        <v>0.2035755478662053</v>
      </c>
      <c r="F39" s="106">
        <v>687</v>
      </c>
      <c r="G39" s="97">
        <v>0.3961937716262976</v>
      </c>
      <c r="H39" s="106">
        <v>235</v>
      </c>
      <c r="I39" s="225">
        <v>0.13552479815455595</v>
      </c>
      <c r="J39" s="99">
        <v>1734</v>
      </c>
      <c r="K39" s="155">
        <v>1</v>
      </c>
    </row>
    <row r="40" spans="1:13" s="2" customFormat="1" ht="18" customHeight="1" x14ac:dyDescent="0.25">
      <c r="A40" s="117" t="s">
        <v>221</v>
      </c>
      <c r="B40" s="102">
        <v>2233</v>
      </c>
      <c r="C40" s="225">
        <v>0.80817951501990593</v>
      </c>
      <c r="D40" s="102">
        <v>210</v>
      </c>
      <c r="E40" s="97">
        <v>7.600434310532031E-2</v>
      </c>
      <c r="F40" s="102">
        <v>197</v>
      </c>
      <c r="G40" s="97">
        <v>7.1299312341657622E-2</v>
      </c>
      <c r="H40" s="102">
        <v>123</v>
      </c>
      <c r="I40" s="225">
        <v>4.4516829533116177E-2</v>
      </c>
      <c r="J40" s="99">
        <v>2763</v>
      </c>
      <c r="K40" s="155">
        <v>1</v>
      </c>
    </row>
    <row r="41" spans="1:13" s="2" customFormat="1" ht="18" customHeight="1" x14ac:dyDescent="0.25">
      <c r="A41" s="117" t="s">
        <v>222</v>
      </c>
      <c r="B41" s="106">
        <v>842</v>
      </c>
      <c r="C41" s="225">
        <v>0.26704725658103395</v>
      </c>
      <c r="D41" s="106">
        <v>1505</v>
      </c>
      <c r="E41" s="97">
        <v>0.47732318426895021</v>
      </c>
      <c r="F41" s="106">
        <v>555</v>
      </c>
      <c r="G41" s="97">
        <v>0.17602283539486205</v>
      </c>
      <c r="H41" s="106">
        <v>251</v>
      </c>
      <c r="I41" s="225">
        <v>7.9606723755153819E-2</v>
      </c>
      <c r="J41" s="99">
        <v>3153</v>
      </c>
      <c r="K41" s="155">
        <v>1</v>
      </c>
    </row>
    <row r="42" spans="1:13" s="2" customFormat="1" ht="18" customHeight="1" thickBot="1" x14ac:dyDescent="0.3">
      <c r="A42" s="71" t="s">
        <v>6</v>
      </c>
      <c r="B42" s="291">
        <v>8465</v>
      </c>
      <c r="C42" s="292">
        <v>0.5420028172621334</v>
      </c>
      <c r="D42" s="291">
        <v>3388</v>
      </c>
      <c r="E42" s="293">
        <v>0.21692918427455499</v>
      </c>
      <c r="F42" s="291">
        <v>2515</v>
      </c>
      <c r="G42" s="293">
        <v>0.1610321423997951</v>
      </c>
      <c r="H42" s="291">
        <v>1250</v>
      </c>
      <c r="I42" s="292">
        <v>8.0035856063516458E-2</v>
      </c>
      <c r="J42" s="294">
        <v>15618</v>
      </c>
      <c r="K42" s="187">
        <v>1</v>
      </c>
    </row>
    <row r="43" spans="1:13" s="2" customFormat="1" ht="18" customHeight="1" thickTop="1" x14ac:dyDescent="0.25">
      <c r="A43" s="154" t="s">
        <v>253</v>
      </c>
      <c r="B43" s="122"/>
      <c r="C43" s="123"/>
      <c r="D43" s="122"/>
      <c r="E43" s="123"/>
      <c r="F43" s="122"/>
      <c r="G43" s="123"/>
      <c r="H43" s="122"/>
      <c r="I43" s="123"/>
      <c r="J43" s="124"/>
      <c r="K43" s="125"/>
    </row>
    <row r="44" spans="1:13" s="2" customFormat="1" ht="18" customHeight="1" x14ac:dyDescent="0.25">
      <c r="A44" s="218" t="s">
        <v>275</v>
      </c>
      <c r="B44" s="122"/>
      <c r="C44" s="123"/>
      <c r="D44" s="122"/>
      <c r="E44" s="123"/>
      <c r="F44" s="122"/>
      <c r="G44" s="123"/>
      <c r="H44" s="122"/>
      <c r="I44" s="123"/>
      <c r="J44" s="124"/>
      <c r="K44" s="125"/>
    </row>
    <row r="45" spans="1:13" s="2" customFormat="1" ht="33.75" customHeight="1" x14ac:dyDescent="0.35">
      <c r="A45" s="372" t="s">
        <v>289</v>
      </c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20"/>
      <c r="M45" s="20"/>
    </row>
    <row r="46" spans="1:13" ht="26.25" customHeight="1" thickBot="1" x14ac:dyDescent="0.35">
      <c r="A46" s="355" t="s">
        <v>91</v>
      </c>
      <c r="B46" s="355"/>
      <c r="C46" s="355"/>
      <c r="D46" s="355"/>
      <c r="E46" s="355"/>
      <c r="F46" s="355"/>
      <c r="G46" s="355"/>
      <c r="H46" s="355"/>
      <c r="I46" s="355"/>
      <c r="J46" s="362"/>
      <c r="K46" s="362"/>
    </row>
    <row r="47" spans="1:13" ht="31.5" customHeight="1" thickTop="1" x14ac:dyDescent="0.3">
      <c r="A47" s="370" t="s">
        <v>93</v>
      </c>
      <c r="B47" s="354" t="s">
        <v>43</v>
      </c>
      <c r="C47" s="355"/>
      <c r="D47" s="355"/>
      <c r="E47" s="355"/>
      <c r="F47" s="355"/>
      <c r="G47" s="355"/>
      <c r="H47" s="355"/>
      <c r="I47" s="355"/>
      <c r="J47" s="365" t="s">
        <v>107</v>
      </c>
      <c r="K47" s="366"/>
    </row>
    <row r="48" spans="1:13" ht="32.25" customHeight="1" x14ac:dyDescent="0.3">
      <c r="A48" s="370"/>
      <c r="B48" s="363" t="s">
        <v>37</v>
      </c>
      <c r="C48" s="364"/>
      <c r="D48" s="363" t="s">
        <v>38</v>
      </c>
      <c r="E48" s="364"/>
      <c r="F48" s="363" t="s">
        <v>39</v>
      </c>
      <c r="G48" s="364"/>
      <c r="H48" s="363" t="s">
        <v>40</v>
      </c>
      <c r="I48" s="369"/>
      <c r="J48" s="367"/>
      <c r="K48" s="368"/>
    </row>
    <row r="49" spans="1:11" s="2" customFormat="1" ht="38.25" customHeight="1" x14ac:dyDescent="0.25">
      <c r="A49" s="371"/>
      <c r="B49" s="83" t="s">
        <v>2</v>
      </c>
      <c r="C49" s="21" t="s">
        <v>103</v>
      </c>
      <c r="D49" s="83" t="s">
        <v>2</v>
      </c>
      <c r="E49" s="21" t="s">
        <v>103</v>
      </c>
      <c r="F49" s="83" t="s">
        <v>2</v>
      </c>
      <c r="G49" s="21" t="s">
        <v>103</v>
      </c>
      <c r="H49" s="83" t="s">
        <v>2</v>
      </c>
      <c r="I49" s="22" t="s">
        <v>103</v>
      </c>
      <c r="J49" s="84" t="s">
        <v>2</v>
      </c>
      <c r="K49" s="24" t="s">
        <v>103</v>
      </c>
    </row>
    <row r="50" spans="1:11" ht="15" customHeight="1" x14ac:dyDescent="0.3">
      <c r="A50" s="117" t="s">
        <v>217</v>
      </c>
      <c r="B50" s="102">
        <v>4563</v>
      </c>
      <c r="C50" s="230">
        <v>0.46245059288537549</v>
      </c>
      <c r="D50" s="102">
        <v>962</v>
      </c>
      <c r="E50" s="230">
        <v>9.7496706192358368E-2</v>
      </c>
      <c r="F50" s="102">
        <v>1479</v>
      </c>
      <c r="G50" s="230">
        <v>0.14989358467619338</v>
      </c>
      <c r="H50" s="102">
        <v>2863</v>
      </c>
      <c r="I50" s="229">
        <v>0.29015911624607277</v>
      </c>
      <c r="J50" s="98">
        <v>9867</v>
      </c>
      <c r="K50" s="155">
        <v>1</v>
      </c>
    </row>
    <row r="51" spans="1:11" ht="15" customHeight="1" x14ac:dyDescent="0.3">
      <c r="A51" s="117" t="s">
        <v>218</v>
      </c>
      <c r="B51" s="102">
        <v>335</v>
      </c>
      <c r="C51" s="230">
        <v>0.54918032786885251</v>
      </c>
      <c r="D51" s="102">
        <v>91</v>
      </c>
      <c r="E51" s="230">
        <v>0.14918032786885246</v>
      </c>
      <c r="F51" s="102">
        <v>137</v>
      </c>
      <c r="G51" s="230">
        <v>0.22459016393442624</v>
      </c>
      <c r="H51" s="102">
        <v>47</v>
      </c>
      <c r="I51" s="229">
        <v>7.7049180327868852E-2</v>
      </c>
      <c r="J51" s="98">
        <v>610</v>
      </c>
      <c r="K51" s="155">
        <v>1</v>
      </c>
    </row>
    <row r="52" spans="1:11" ht="15" customHeight="1" x14ac:dyDescent="0.3">
      <c r="A52" s="117" t="s">
        <v>219</v>
      </c>
      <c r="B52" s="102">
        <v>2062</v>
      </c>
      <c r="C52" s="230">
        <v>0.7490010897203051</v>
      </c>
      <c r="D52" s="102">
        <v>457</v>
      </c>
      <c r="E52" s="230">
        <v>0.16600072648020342</v>
      </c>
      <c r="F52" s="102">
        <v>216</v>
      </c>
      <c r="G52" s="230">
        <v>7.8459861968761355E-2</v>
      </c>
      <c r="H52" s="102">
        <v>18</v>
      </c>
      <c r="I52" s="229">
        <v>6.5383218307301129E-3</v>
      </c>
      <c r="J52" s="98">
        <v>2753</v>
      </c>
      <c r="K52" s="155">
        <v>1</v>
      </c>
    </row>
    <row r="53" spans="1:11" ht="15" customHeight="1" x14ac:dyDescent="0.3">
      <c r="A53" s="117" t="s">
        <v>220</v>
      </c>
      <c r="B53" s="102">
        <v>1698</v>
      </c>
      <c r="C53" s="230">
        <v>0.57229524772497475</v>
      </c>
      <c r="D53" s="102">
        <v>309</v>
      </c>
      <c r="E53" s="230">
        <v>0.10414560161779575</v>
      </c>
      <c r="F53" s="102">
        <v>711</v>
      </c>
      <c r="G53" s="230">
        <v>0.23963599595551061</v>
      </c>
      <c r="H53" s="102">
        <v>249</v>
      </c>
      <c r="I53" s="229">
        <v>8.3923154701718905E-2</v>
      </c>
      <c r="J53" s="98">
        <v>2967</v>
      </c>
      <c r="K53" s="155">
        <v>1</v>
      </c>
    </row>
    <row r="54" spans="1:11" ht="15" customHeight="1" x14ac:dyDescent="0.3">
      <c r="A54" s="117" t="s">
        <v>221</v>
      </c>
      <c r="B54" s="102">
        <v>2204</v>
      </c>
      <c r="C54" s="230">
        <v>0.4629279563116992</v>
      </c>
      <c r="D54" s="102">
        <v>882</v>
      </c>
      <c r="E54" s="230">
        <v>0.18525519848771266</v>
      </c>
      <c r="F54" s="102">
        <v>1367</v>
      </c>
      <c r="G54" s="230">
        <v>0.2871245536651964</v>
      </c>
      <c r="H54" s="102">
        <v>308</v>
      </c>
      <c r="I54" s="229">
        <v>6.469229153539173E-2</v>
      </c>
      <c r="J54" s="98">
        <v>4761</v>
      </c>
      <c r="K54" s="155">
        <v>1</v>
      </c>
    </row>
    <row r="55" spans="1:11" ht="15" customHeight="1" x14ac:dyDescent="0.3">
      <c r="A55" s="117" t="s">
        <v>222</v>
      </c>
      <c r="B55" s="102">
        <v>1588</v>
      </c>
      <c r="C55" s="230">
        <v>0.50637755102040816</v>
      </c>
      <c r="D55" s="102">
        <v>681</v>
      </c>
      <c r="E55" s="230">
        <v>0.21715561224489796</v>
      </c>
      <c r="F55" s="102">
        <v>623</v>
      </c>
      <c r="G55" s="230">
        <v>0.19866071428571427</v>
      </c>
      <c r="H55" s="102">
        <v>244</v>
      </c>
      <c r="I55" s="229">
        <v>7.7806122448979595E-2</v>
      </c>
      <c r="J55" s="98">
        <v>3136</v>
      </c>
      <c r="K55" s="155">
        <v>1</v>
      </c>
    </row>
    <row r="56" spans="1:11" ht="17.25" customHeight="1" thickBot="1" x14ac:dyDescent="0.35">
      <c r="A56" s="71" t="s">
        <v>6</v>
      </c>
      <c r="B56" s="295">
        <v>12450</v>
      </c>
      <c r="C56" s="296">
        <v>0.51672615588943305</v>
      </c>
      <c r="D56" s="295">
        <v>3382</v>
      </c>
      <c r="E56" s="296">
        <v>0.14036689632273594</v>
      </c>
      <c r="F56" s="295">
        <v>4533</v>
      </c>
      <c r="G56" s="296">
        <v>0.18813812567444177</v>
      </c>
      <c r="H56" s="295">
        <v>3729</v>
      </c>
      <c r="I56" s="297">
        <v>0.15476882211338922</v>
      </c>
      <c r="J56" s="298">
        <v>24094</v>
      </c>
      <c r="K56" s="187">
        <v>1</v>
      </c>
    </row>
    <row r="57" spans="1:11" ht="13.5" thickTop="1" x14ac:dyDescent="0.3">
      <c r="A57" s="118" t="s">
        <v>253</v>
      </c>
    </row>
    <row r="58" spans="1:11" x14ac:dyDescent="0.3">
      <c r="A58" s="218" t="s">
        <v>275</v>
      </c>
    </row>
  </sheetData>
  <mergeCells count="35">
    <mergeCell ref="A45:K45"/>
    <mergeCell ref="A17:K17"/>
    <mergeCell ref="H19:I19"/>
    <mergeCell ref="B33:I33"/>
    <mergeCell ref="B34:C34"/>
    <mergeCell ref="F34:G34"/>
    <mergeCell ref="H34:I34"/>
    <mergeCell ref="D34:E34"/>
    <mergeCell ref="J18:K19"/>
    <mergeCell ref="A18:A20"/>
    <mergeCell ref="B18:I18"/>
    <mergeCell ref="B19:C19"/>
    <mergeCell ref="D19:E19"/>
    <mergeCell ref="F19:G19"/>
    <mergeCell ref="A1:K1"/>
    <mergeCell ref="A31:K31"/>
    <mergeCell ref="D5:E5"/>
    <mergeCell ref="J47:K48"/>
    <mergeCell ref="F5:G5"/>
    <mergeCell ref="H5:I5"/>
    <mergeCell ref="A46:K46"/>
    <mergeCell ref="A47:A49"/>
    <mergeCell ref="H48:I48"/>
    <mergeCell ref="A33:A35"/>
    <mergeCell ref="J33:K34"/>
    <mergeCell ref="A32:K32"/>
    <mergeCell ref="B47:I47"/>
    <mergeCell ref="B48:C48"/>
    <mergeCell ref="D48:E48"/>
    <mergeCell ref="F48:G48"/>
    <mergeCell ref="B4:I4"/>
    <mergeCell ref="A4:A6"/>
    <mergeCell ref="J4:K5"/>
    <mergeCell ref="A3:K3"/>
    <mergeCell ref="B5:C5"/>
  </mergeCells>
  <pageMargins left="0.78740157480314965" right="0.19685039370078741" top="0.59055118110236227" bottom="0.59055118110236227" header="0" footer="0"/>
  <pageSetup paperSize="9" scale="81" orientation="landscape" r:id="rId1"/>
  <rowBreaks count="1" manualBreakCount="1">
    <brk id="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2"/>
  <sheetViews>
    <sheetView zoomScaleNormal="100" zoomScaleSheetLayoutView="100" workbookViewId="0">
      <selection activeCell="B5" sqref="B5"/>
    </sheetView>
  </sheetViews>
  <sheetFormatPr defaultColWidth="9.1796875" defaultRowHeight="13" x14ac:dyDescent="0.3"/>
  <cols>
    <col min="1" max="1" width="15.26953125" style="135" customWidth="1"/>
    <col min="2" max="2" width="40.1796875" style="135" customWidth="1"/>
    <col min="3" max="3" width="11" style="135" customWidth="1"/>
    <col min="4" max="4" width="10.7265625" style="135" customWidth="1"/>
    <col min="5" max="5" width="11.54296875" style="135" customWidth="1"/>
    <col min="6" max="7" width="10" style="135" customWidth="1"/>
    <col min="8" max="8" width="10.7265625" style="135" customWidth="1"/>
    <col min="9" max="9" width="10" style="135" customWidth="1"/>
    <col min="10" max="10" width="1.26953125" style="135" customWidth="1"/>
    <col min="11" max="16384" width="9.1796875" style="135"/>
  </cols>
  <sheetData>
    <row r="1" spans="1:8" ht="14.5" x14ac:dyDescent="0.35">
      <c r="A1" s="136" t="s">
        <v>187</v>
      </c>
    </row>
    <row r="2" spans="1:8" x14ac:dyDescent="0.3">
      <c r="A2" s="211" t="s">
        <v>290</v>
      </c>
    </row>
    <row r="4" spans="1:8" ht="33" customHeight="1" x14ac:dyDescent="0.3">
      <c r="A4" s="137" t="s">
        <v>0</v>
      </c>
      <c r="B4" s="137" t="s">
        <v>157</v>
      </c>
      <c r="C4" s="180">
        <v>2024</v>
      </c>
      <c r="D4" s="181" t="s">
        <v>295</v>
      </c>
      <c r="E4" s="181" t="s">
        <v>294</v>
      </c>
      <c r="F4" s="181" t="s">
        <v>293</v>
      </c>
      <c r="G4" s="181" t="s">
        <v>292</v>
      </c>
      <c r="H4" s="181" t="s">
        <v>291</v>
      </c>
    </row>
    <row r="5" spans="1:8" ht="13.9" customHeight="1" x14ac:dyDescent="0.3">
      <c r="A5" s="377" t="s">
        <v>248</v>
      </c>
      <c r="B5" s="212" t="s">
        <v>245</v>
      </c>
      <c r="C5" s="268">
        <v>1257</v>
      </c>
      <c r="D5" s="268">
        <v>808</v>
      </c>
      <c r="E5" s="268">
        <v>11</v>
      </c>
      <c r="F5" s="268">
        <v>4</v>
      </c>
      <c r="G5" s="268">
        <v>1</v>
      </c>
      <c r="H5" s="268">
        <v>2081</v>
      </c>
    </row>
    <row r="6" spans="1:8" x14ac:dyDescent="0.3">
      <c r="A6" s="377"/>
      <c r="B6" s="213" t="s">
        <v>159</v>
      </c>
      <c r="C6" s="268">
        <v>8</v>
      </c>
      <c r="D6" s="268">
        <v>5</v>
      </c>
      <c r="E6" s="268">
        <v>0</v>
      </c>
      <c r="F6" s="268">
        <v>1</v>
      </c>
      <c r="G6" s="268">
        <v>0</v>
      </c>
      <c r="H6" s="268">
        <v>14</v>
      </c>
    </row>
    <row r="7" spans="1:8" x14ac:dyDescent="0.3">
      <c r="A7" s="377"/>
      <c r="B7" s="213" t="s">
        <v>160</v>
      </c>
      <c r="C7" s="268">
        <v>9</v>
      </c>
      <c r="D7" s="268">
        <v>0</v>
      </c>
      <c r="E7" s="268">
        <v>1</v>
      </c>
      <c r="F7" s="268">
        <v>0</v>
      </c>
      <c r="G7" s="268">
        <v>0</v>
      </c>
      <c r="H7" s="268">
        <v>10</v>
      </c>
    </row>
    <row r="8" spans="1:8" x14ac:dyDescent="0.3">
      <c r="C8" s="269"/>
      <c r="D8" s="269"/>
      <c r="E8" s="269"/>
      <c r="F8" s="269"/>
      <c r="G8" s="269"/>
      <c r="H8" s="232"/>
    </row>
    <row r="9" spans="1:8" ht="12.75" customHeight="1" x14ac:dyDescent="0.3">
      <c r="A9" s="377" t="s">
        <v>223</v>
      </c>
      <c r="B9" s="138" t="s">
        <v>161</v>
      </c>
      <c r="C9" s="270">
        <v>4</v>
      </c>
      <c r="D9" s="270">
        <v>3</v>
      </c>
      <c r="E9" s="270">
        <v>1</v>
      </c>
      <c r="F9" s="270">
        <v>0</v>
      </c>
      <c r="G9" s="271">
        <v>0</v>
      </c>
      <c r="H9" s="268">
        <v>8</v>
      </c>
    </row>
    <row r="10" spans="1:8" ht="12.75" customHeight="1" x14ac:dyDescent="0.3">
      <c r="A10" s="377"/>
      <c r="B10" s="153" t="s">
        <v>298</v>
      </c>
      <c r="C10" s="268">
        <v>122</v>
      </c>
      <c r="D10" s="268">
        <v>328</v>
      </c>
      <c r="E10" s="268">
        <v>19</v>
      </c>
      <c r="F10" s="268">
        <v>4</v>
      </c>
      <c r="G10" s="268">
        <v>0</v>
      </c>
      <c r="H10" s="268">
        <v>473</v>
      </c>
    </row>
    <row r="11" spans="1:8" ht="12.75" customHeight="1" x14ac:dyDescent="0.3">
      <c r="A11" s="377"/>
      <c r="B11" s="153" t="s">
        <v>297</v>
      </c>
      <c r="C11" s="268">
        <v>2486</v>
      </c>
      <c r="D11" s="268">
        <v>3190</v>
      </c>
      <c r="E11" s="268">
        <v>125</v>
      </c>
      <c r="F11" s="268">
        <v>14</v>
      </c>
      <c r="G11" s="268">
        <v>9</v>
      </c>
      <c r="H11" s="268">
        <v>5824</v>
      </c>
    </row>
    <row r="12" spans="1:8" ht="13.9" customHeight="1" x14ac:dyDescent="0.3">
      <c r="A12" s="377" t="s">
        <v>162</v>
      </c>
      <c r="B12" s="153" t="s">
        <v>246</v>
      </c>
      <c r="C12" s="268">
        <v>23</v>
      </c>
      <c r="D12" s="268">
        <v>3</v>
      </c>
      <c r="E12" s="268">
        <v>1</v>
      </c>
      <c r="F12" s="268">
        <v>2</v>
      </c>
      <c r="G12" s="268">
        <v>1</v>
      </c>
      <c r="H12" s="268">
        <v>30</v>
      </c>
    </row>
    <row r="13" spans="1:8" ht="13.9" customHeight="1" x14ac:dyDescent="0.3">
      <c r="A13" s="377" t="s">
        <v>162</v>
      </c>
      <c r="B13" s="139" t="s">
        <v>247</v>
      </c>
      <c r="C13" s="268">
        <v>2430</v>
      </c>
      <c r="D13" s="268">
        <v>624</v>
      </c>
      <c r="E13" s="268">
        <v>60</v>
      </c>
      <c r="F13" s="268">
        <v>49</v>
      </c>
      <c r="G13" s="268">
        <v>19</v>
      </c>
      <c r="H13" s="268">
        <v>3182</v>
      </c>
    </row>
    <row r="14" spans="1:8" x14ac:dyDescent="0.3">
      <c r="C14" s="269"/>
      <c r="D14" s="269"/>
      <c r="E14" s="269"/>
      <c r="F14" s="269"/>
      <c r="G14" s="269"/>
      <c r="H14" s="232"/>
    </row>
    <row r="15" spans="1:8" ht="12.75" customHeight="1" x14ac:dyDescent="0.3">
      <c r="A15" s="377" t="s">
        <v>224</v>
      </c>
      <c r="B15" s="138" t="s">
        <v>161</v>
      </c>
      <c r="C15" s="272"/>
      <c r="D15" s="272"/>
      <c r="E15" s="272"/>
      <c r="F15" s="272"/>
      <c r="G15" s="272"/>
      <c r="H15" s="234"/>
    </row>
    <row r="16" spans="1:8" ht="12.75" customHeight="1" x14ac:dyDescent="0.3">
      <c r="A16" s="377"/>
      <c r="B16" s="153" t="s">
        <v>298</v>
      </c>
      <c r="C16" s="273">
        <v>1</v>
      </c>
      <c r="D16" s="273">
        <v>10</v>
      </c>
      <c r="E16" s="273">
        <v>10</v>
      </c>
      <c r="F16" s="273">
        <v>3</v>
      </c>
      <c r="G16" s="273">
        <v>2</v>
      </c>
      <c r="H16" s="268">
        <v>26</v>
      </c>
    </row>
    <row r="17" spans="1:8" ht="12.75" customHeight="1" x14ac:dyDescent="0.3">
      <c r="A17" s="377"/>
      <c r="B17" s="153" t="s">
        <v>297</v>
      </c>
      <c r="C17" s="273">
        <v>66</v>
      </c>
      <c r="D17" s="273">
        <v>322</v>
      </c>
      <c r="E17" s="273">
        <v>132</v>
      </c>
      <c r="F17" s="273">
        <v>38</v>
      </c>
      <c r="G17" s="273">
        <v>6</v>
      </c>
      <c r="H17" s="268">
        <v>564</v>
      </c>
    </row>
    <row r="18" spans="1:8" x14ac:dyDescent="0.3">
      <c r="A18" s="377" t="s">
        <v>162</v>
      </c>
      <c r="B18" s="153" t="s">
        <v>246</v>
      </c>
      <c r="C18" s="273" t="s">
        <v>299</v>
      </c>
      <c r="D18" s="273" t="s">
        <v>299</v>
      </c>
      <c r="E18" s="273" t="s">
        <v>299</v>
      </c>
      <c r="F18" s="273" t="s">
        <v>299</v>
      </c>
      <c r="G18" s="273" t="s">
        <v>299</v>
      </c>
      <c r="H18" s="273" t="s">
        <v>299</v>
      </c>
    </row>
    <row r="19" spans="1:8" x14ac:dyDescent="0.3">
      <c r="A19" s="377" t="s">
        <v>162</v>
      </c>
      <c r="B19" s="139" t="s">
        <v>247</v>
      </c>
      <c r="C19" s="273">
        <v>498</v>
      </c>
      <c r="D19" s="273">
        <v>973</v>
      </c>
      <c r="E19" s="273">
        <v>37</v>
      </c>
      <c r="F19" s="273">
        <v>14</v>
      </c>
      <c r="G19" s="273">
        <v>15</v>
      </c>
      <c r="H19" s="268">
        <v>1537</v>
      </c>
    </row>
    <row r="20" spans="1:8" x14ac:dyDescent="0.3">
      <c r="C20" s="269"/>
      <c r="D20" s="269"/>
      <c r="E20" s="269"/>
      <c r="F20" s="269"/>
      <c r="G20" s="269"/>
      <c r="H20" s="232"/>
    </row>
    <row r="21" spans="1:8" ht="12.75" customHeight="1" x14ac:dyDescent="0.3">
      <c r="A21" s="377" t="s">
        <v>225</v>
      </c>
      <c r="B21" s="138" t="s">
        <v>161</v>
      </c>
      <c r="C21" s="270">
        <v>0</v>
      </c>
      <c r="D21" s="270">
        <v>0</v>
      </c>
      <c r="E21" s="270">
        <v>0</v>
      </c>
      <c r="F21" s="270">
        <v>0</v>
      </c>
      <c r="G21" s="270">
        <v>0</v>
      </c>
      <c r="H21" s="268">
        <v>0</v>
      </c>
    </row>
    <row r="22" spans="1:8" x14ac:dyDescent="0.3">
      <c r="A22" s="377" t="s">
        <v>162</v>
      </c>
      <c r="B22" s="153" t="s">
        <v>298</v>
      </c>
      <c r="C22" s="274">
        <v>16</v>
      </c>
      <c r="D22" s="274">
        <v>50</v>
      </c>
      <c r="E22" s="274">
        <v>7</v>
      </c>
      <c r="F22" s="274">
        <v>1</v>
      </c>
      <c r="G22" s="274">
        <v>0</v>
      </c>
      <c r="H22" s="268">
        <v>74</v>
      </c>
    </row>
    <row r="23" spans="1:8" x14ac:dyDescent="0.3">
      <c r="A23" s="377"/>
      <c r="B23" s="153" t="s">
        <v>297</v>
      </c>
      <c r="C23" s="274">
        <v>347</v>
      </c>
      <c r="D23" s="274">
        <v>641</v>
      </c>
      <c r="E23" s="274">
        <v>17</v>
      </c>
      <c r="F23" s="274">
        <v>5</v>
      </c>
      <c r="G23" s="274">
        <v>0</v>
      </c>
      <c r="H23" s="268">
        <v>1010</v>
      </c>
    </row>
    <row r="24" spans="1:8" x14ac:dyDescent="0.3">
      <c r="A24" s="377" t="s">
        <v>162</v>
      </c>
      <c r="B24" s="153" t="s">
        <v>246</v>
      </c>
      <c r="C24" s="274">
        <v>3</v>
      </c>
      <c r="D24" s="274">
        <v>0</v>
      </c>
      <c r="E24" s="274">
        <v>0</v>
      </c>
      <c r="F24" s="274">
        <v>0</v>
      </c>
      <c r="G24" s="274">
        <v>0</v>
      </c>
      <c r="H24" s="268">
        <v>3</v>
      </c>
    </row>
    <row r="25" spans="1:8" x14ac:dyDescent="0.3">
      <c r="A25" s="377" t="s">
        <v>162</v>
      </c>
      <c r="B25" s="139" t="s">
        <v>247</v>
      </c>
      <c r="C25" s="273" t="s">
        <v>299</v>
      </c>
      <c r="D25" s="273" t="s">
        <v>299</v>
      </c>
      <c r="E25" s="273" t="s">
        <v>299</v>
      </c>
      <c r="F25" s="273" t="s">
        <v>299</v>
      </c>
      <c r="G25" s="273" t="s">
        <v>299</v>
      </c>
      <c r="H25" s="273" t="s">
        <v>299</v>
      </c>
    </row>
    <row r="26" spans="1:8" ht="10.5" customHeight="1" x14ac:dyDescent="0.3">
      <c r="C26" s="269"/>
      <c r="D26" s="269"/>
      <c r="E26" s="269"/>
      <c r="F26" s="269"/>
      <c r="G26" s="269"/>
      <c r="H26" s="232"/>
    </row>
    <row r="27" spans="1:8" ht="12.75" customHeight="1" x14ac:dyDescent="0.3">
      <c r="A27" s="377" t="s">
        <v>226</v>
      </c>
      <c r="B27" s="138" t="s">
        <v>161</v>
      </c>
      <c r="C27" s="272"/>
      <c r="D27" s="272"/>
      <c r="E27" s="272"/>
      <c r="F27" s="272"/>
      <c r="G27" s="272"/>
      <c r="H27" s="234"/>
    </row>
    <row r="28" spans="1:8" x14ac:dyDescent="0.3">
      <c r="A28" s="377" t="s">
        <v>162</v>
      </c>
      <c r="B28" s="153" t="s">
        <v>298</v>
      </c>
      <c r="C28" s="273">
        <v>24</v>
      </c>
      <c r="D28" s="273">
        <v>30</v>
      </c>
      <c r="E28" s="273">
        <v>1</v>
      </c>
      <c r="F28" s="273">
        <v>0</v>
      </c>
      <c r="G28" s="273">
        <v>1</v>
      </c>
      <c r="H28" s="268">
        <v>56</v>
      </c>
    </row>
    <row r="29" spans="1:8" x14ac:dyDescent="0.3">
      <c r="A29" s="377"/>
      <c r="B29" s="153" t="s">
        <v>297</v>
      </c>
      <c r="C29" s="273">
        <v>488</v>
      </c>
      <c r="D29" s="273">
        <v>301</v>
      </c>
      <c r="E29" s="273">
        <v>14</v>
      </c>
      <c r="F29" s="273">
        <v>0</v>
      </c>
      <c r="G29" s="273">
        <v>4</v>
      </c>
      <c r="H29" s="268">
        <v>807</v>
      </c>
    </row>
    <row r="30" spans="1:8" x14ac:dyDescent="0.3">
      <c r="A30" s="377" t="s">
        <v>162</v>
      </c>
      <c r="B30" s="153" t="s">
        <v>246</v>
      </c>
      <c r="C30" s="273">
        <v>1</v>
      </c>
      <c r="D30" s="273">
        <v>0</v>
      </c>
      <c r="E30" s="273">
        <v>0</v>
      </c>
      <c r="F30" s="273">
        <v>0</v>
      </c>
      <c r="G30" s="273">
        <v>0</v>
      </c>
      <c r="H30" s="268">
        <v>1</v>
      </c>
    </row>
    <row r="31" spans="1:8" x14ac:dyDescent="0.3">
      <c r="A31" s="377" t="s">
        <v>162</v>
      </c>
      <c r="B31" s="139" t="s">
        <v>247</v>
      </c>
      <c r="C31" s="273">
        <v>2288</v>
      </c>
      <c r="D31" s="273">
        <v>2036</v>
      </c>
      <c r="E31" s="273">
        <v>143</v>
      </c>
      <c r="F31" s="273">
        <v>31</v>
      </c>
      <c r="G31" s="273">
        <v>29</v>
      </c>
      <c r="H31" s="268">
        <v>4527</v>
      </c>
    </row>
    <row r="32" spans="1:8" x14ac:dyDescent="0.3">
      <c r="A32" s="182"/>
      <c r="B32" s="183"/>
      <c r="C32" s="275"/>
      <c r="D32" s="275"/>
      <c r="E32" s="275"/>
      <c r="F32" s="275"/>
      <c r="G32" s="275"/>
      <c r="H32" s="231"/>
    </row>
    <row r="33" spans="1:8" x14ac:dyDescent="0.3">
      <c r="A33" s="377" t="s">
        <v>227</v>
      </c>
      <c r="B33" s="138" t="s">
        <v>161</v>
      </c>
      <c r="C33" s="274">
        <v>2</v>
      </c>
      <c r="D33" s="274">
        <v>3</v>
      </c>
      <c r="E33" s="274">
        <v>0</v>
      </c>
      <c r="F33" s="276">
        <v>0</v>
      </c>
      <c r="G33" s="277">
        <v>0</v>
      </c>
      <c r="H33" s="268">
        <v>5</v>
      </c>
    </row>
    <row r="34" spans="1:8" ht="12.75" customHeight="1" x14ac:dyDescent="0.3">
      <c r="A34" s="377" t="s">
        <v>162</v>
      </c>
      <c r="B34" s="153" t="s">
        <v>298</v>
      </c>
      <c r="C34" s="274">
        <v>41</v>
      </c>
      <c r="D34" s="274">
        <v>120</v>
      </c>
      <c r="E34" s="274">
        <v>21</v>
      </c>
      <c r="F34" s="276">
        <v>7</v>
      </c>
      <c r="G34" s="277">
        <v>1</v>
      </c>
      <c r="H34" s="268">
        <v>190</v>
      </c>
    </row>
    <row r="35" spans="1:8" ht="12.75" customHeight="1" x14ac:dyDescent="0.3">
      <c r="A35" s="377"/>
      <c r="B35" s="153" t="s">
        <v>297</v>
      </c>
      <c r="C35" s="274">
        <v>1454</v>
      </c>
      <c r="D35" s="274">
        <v>1405</v>
      </c>
      <c r="E35" s="274">
        <v>92</v>
      </c>
      <c r="F35" s="276">
        <v>7</v>
      </c>
      <c r="G35" s="277">
        <v>3</v>
      </c>
      <c r="H35" s="268">
        <v>2961</v>
      </c>
    </row>
    <row r="36" spans="1:8" x14ac:dyDescent="0.3">
      <c r="A36" s="377" t="s">
        <v>162</v>
      </c>
      <c r="B36" s="153" t="s">
        <v>246</v>
      </c>
      <c r="C36" s="274">
        <v>10</v>
      </c>
      <c r="D36" s="274">
        <v>1</v>
      </c>
      <c r="E36" s="274">
        <v>0</v>
      </c>
      <c r="F36" s="276">
        <v>1</v>
      </c>
      <c r="G36" s="277">
        <v>0</v>
      </c>
      <c r="H36" s="268">
        <v>12</v>
      </c>
    </row>
    <row r="37" spans="1:8" x14ac:dyDescent="0.3">
      <c r="A37" s="377" t="s">
        <v>162</v>
      </c>
      <c r="B37" s="139" t="s">
        <v>247</v>
      </c>
      <c r="C37" s="273">
        <v>473</v>
      </c>
      <c r="D37" s="273">
        <v>238</v>
      </c>
      <c r="E37" s="273">
        <v>14</v>
      </c>
      <c r="F37" s="278">
        <v>10</v>
      </c>
      <c r="G37" s="273">
        <v>32</v>
      </c>
      <c r="H37" s="268">
        <v>767</v>
      </c>
    </row>
    <row r="38" spans="1:8" x14ac:dyDescent="0.3">
      <c r="A38" s="140"/>
      <c r="B38" s="141"/>
      <c r="C38" s="279"/>
      <c r="D38" s="279"/>
      <c r="E38" s="279"/>
      <c r="F38" s="279"/>
      <c r="G38" s="279"/>
      <c r="H38" s="235"/>
    </row>
    <row r="39" spans="1:8" x14ac:dyDescent="0.3">
      <c r="A39" s="377" t="s">
        <v>244</v>
      </c>
      <c r="B39" s="138" t="s">
        <v>161</v>
      </c>
      <c r="C39" s="272"/>
      <c r="D39" s="272"/>
      <c r="E39" s="272"/>
      <c r="F39" s="272"/>
      <c r="G39" s="272"/>
      <c r="H39" s="233"/>
    </row>
    <row r="40" spans="1:8" ht="12.75" customHeight="1" x14ac:dyDescent="0.3">
      <c r="A40" s="377" t="s">
        <v>162</v>
      </c>
      <c r="B40" s="153" t="s">
        <v>298</v>
      </c>
      <c r="C40" s="274" t="s">
        <v>299</v>
      </c>
      <c r="D40" s="274" t="s">
        <v>299</v>
      </c>
      <c r="E40" s="274" t="s">
        <v>299</v>
      </c>
      <c r="F40" s="274" t="s">
        <v>299</v>
      </c>
      <c r="G40" s="274" t="s">
        <v>299</v>
      </c>
      <c r="H40" s="274" t="s">
        <v>299</v>
      </c>
    </row>
    <row r="41" spans="1:8" ht="12.75" customHeight="1" x14ac:dyDescent="0.3">
      <c r="A41" s="377"/>
      <c r="B41" s="153" t="s">
        <v>297</v>
      </c>
      <c r="C41" s="274" t="s">
        <v>299</v>
      </c>
      <c r="D41" s="274" t="s">
        <v>299</v>
      </c>
      <c r="E41" s="274" t="s">
        <v>299</v>
      </c>
      <c r="F41" s="274" t="s">
        <v>299</v>
      </c>
      <c r="G41" s="274" t="s">
        <v>299</v>
      </c>
      <c r="H41" s="274" t="s">
        <v>299</v>
      </c>
    </row>
    <row r="42" spans="1:8" ht="12.75" customHeight="1" x14ac:dyDescent="0.3">
      <c r="A42" s="377" t="s">
        <v>162</v>
      </c>
      <c r="B42" s="153" t="s">
        <v>246</v>
      </c>
      <c r="C42" s="274" t="s">
        <v>299</v>
      </c>
      <c r="D42" s="274" t="s">
        <v>299</v>
      </c>
      <c r="E42" s="274" t="s">
        <v>299</v>
      </c>
      <c r="F42" s="274" t="s">
        <v>299</v>
      </c>
      <c r="G42" s="274" t="s">
        <v>299</v>
      </c>
      <c r="H42" s="274" t="s">
        <v>299</v>
      </c>
    </row>
    <row r="43" spans="1:8" ht="12.75" customHeight="1" x14ac:dyDescent="0.3">
      <c r="A43" s="377" t="s">
        <v>162</v>
      </c>
      <c r="B43" s="139" t="s">
        <v>247</v>
      </c>
      <c r="C43" s="274">
        <v>1261</v>
      </c>
      <c r="D43" s="274">
        <v>504</v>
      </c>
      <c r="E43" s="274">
        <v>73</v>
      </c>
      <c r="F43" s="274">
        <v>10</v>
      </c>
      <c r="G43" s="274">
        <v>3</v>
      </c>
      <c r="H43" s="268">
        <v>1851</v>
      </c>
    </row>
    <row r="44" spans="1:8" x14ac:dyDescent="0.3">
      <c r="A44" s="140"/>
      <c r="B44" s="168"/>
      <c r="C44" s="275"/>
      <c r="D44" s="275"/>
      <c r="E44" s="275"/>
      <c r="F44" s="275"/>
      <c r="G44" s="275"/>
      <c r="H44" s="231"/>
    </row>
    <row r="45" spans="1:8" x14ac:dyDescent="0.3">
      <c r="A45" s="374" t="s">
        <v>249</v>
      </c>
      <c r="B45" s="169" t="s">
        <v>158</v>
      </c>
      <c r="C45" s="280">
        <v>70</v>
      </c>
      <c r="D45" s="280">
        <v>75</v>
      </c>
      <c r="E45" s="280">
        <v>3</v>
      </c>
      <c r="F45" s="280">
        <v>0</v>
      </c>
      <c r="G45" s="280">
        <v>0</v>
      </c>
      <c r="H45" s="268">
        <v>148</v>
      </c>
    </row>
    <row r="46" spans="1:8" x14ac:dyDescent="0.3">
      <c r="A46" s="375"/>
      <c r="B46" s="170" t="s">
        <v>188</v>
      </c>
      <c r="C46" s="280">
        <v>77</v>
      </c>
      <c r="D46" s="280">
        <v>5</v>
      </c>
      <c r="E46" s="280">
        <v>1</v>
      </c>
      <c r="F46" s="280">
        <v>0</v>
      </c>
      <c r="G46" s="280">
        <v>0</v>
      </c>
      <c r="H46" s="268">
        <v>83</v>
      </c>
    </row>
    <row r="47" spans="1:8" x14ac:dyDescent="0.3">
      <c r="A47" s="376"/>
      <c r="B47" s="170" t="s">
        <v>189</v>
      </c>
      <c r="C47" s="280">
        <v>279</v>
      </c>
      <c r="D47" s="280">
        <v>306</v>
      </c>
      <c r="E47" s="280">
        <v>5</v>
      </c>
      <c r="F47" s="280">
        <v>0</v>
      </c>
      <c r="G47" s="280">
        <v>0</v>
      </c>
      <c r="H47" s="268">
        <v>590</v>
      </c>
    </row>
    <row r="48" spans="1:8" x14ac:dyDescent="0.3">
      <c r="A48" s="214"/>
      <c r="B48" s="215"/>
      <c r="C48" s="236"/>
      <c r="D48" s="236"/>
      <c r="E48" s="236"/>
      <c r="F48" s="236"/>
      <c r="G48" s="236"/>
      <c r="H48" s="237"/>
    </row>
    <row r="49" spans="1:1" x14ac:dyDescent="0.3">
      <c r="A49" s="154" t="s">
        <v>253</v>
      </c>
    </row>
    <row r="50" spans="1:1" x14ac:dyDescent="0.3">
      <c r="A50" s="218" t="s">
        <v>296</v>
      </c>
    </row>
    <row r="51" spans="1:1" ht="9.75" customHeight="1" x14ac:dyDescent="0.3">
      <c r="A51" s="131"/>
    </row>
    <row r="52" spans="1:1" ht="8.15" customHeight="1" x14ac:dyDescent="0.3">
      <c r="A52" s="131"/>
    </row>
  </sheetData>
  <mergeCells count="8">
    <mergeCell ref="A45:A47"/>
    <mergeCell ref="A5:A7"/>
    <mergeCell ref="A9:A13"/>
    <mergeCell ref="A15:A19"/>
    <mergeCell ref="A21:A25"/>
    <mergeCell ref="A27:A31"/>
    <mergeCell ref="A39:A43"/>
    <mergeCell ref="A33:A37"/>
  </mergeCells>
  <pageMargins left="0.7" right="0.7" top="0.75" bottom="0.75" header="0.3" footer="0.3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0"/>
  <sheetViews>
    <sheetView zoomScaleNormal="100" workbookViewId="0">
      <selection activeCell="C3" sqref="C3:K3"/>
    </sheetView>
  </sheetViews>
  <sheetFormatPr defaultColWidth="9.1796875" defaultRowHeight="13" x14ac:dyDescent="0.3"/>
  <cols>
    <col min="1" max="1" width="19.453125" style="135" customWidth="1"/>
    <col min="2" max="2" width="26.26953125" style="135" customWidth="1"/>
    <col min="3" max="3" width="15.26953125" style="135" customWidth="1"/>
    <col min="4" max="4" width="14.1796875" style="135" customWidth="1"/>
    <col min="5" max="5" width="13.7265625" style="135" customWidth="1"/>
    <col min="6" max="7" width="12.54296875" style="135" customWidth="1"/>
    <col min="8" max="8" width="14.81640625" style="135" customWidth="1"/>
    <col min="9" max="9" width="10" style="135" customWidth="1"/>
    <col min="10" max="10" width="3.26953125" style="135" customWidth="1"/>
    <col min="11" max="11" width="22.81640625" style="135" customWidth="1"/>
    <col min="12" max="16384" width="9.1796875" style="135"/>
  </cols>
  <sheetData>
    <row r="1" spans="1:16" ht="14.5" x14ac:dyDescent="0.35">
      <c r="A1" s="136" t="s">
        <v>190</v>
      </c>
    </row>
    <row r="2" spans="1:16" x14ac:dyDescent="0.3">
      <c r="A2" s="211" t="s">
        <v>290</v>
      </c>
    </row>
    <row r="4" spans="1:16" ht="35.25" customHeight="1" x14ac:dyDescent="0.3">
      <c r="A4" s="137" t="s">
        <v>0</v>
      </c>
      <c r="B4" s="137" t="s">
        <v>157</v>
      </c>
      <c r="C4" s="180">
        <v>2024</v>
      </c>
      <c r="D4" s="181" t="s">
        <v>295</v>
      </c>
      <c r="E4" s="181" t="s">
        <v>294</v>
      </c>
      <c r="F4" s="181" t="s">
        <v>293</v>
      </c>
      <c r="G4" s="181" t="s">
        <v>292</v>
      </c>
      <c r="H4" s="181" t="s">
        <v>291</v>
      </c>
    </row>
    <row r="5" spans="1:16" ht="13.9" customHeight="1" x14ac:dyDescent="0.3">
      <c r="A5" s="377" t="s">
        <v>210</v>
      </c>
      <c r="B5" s="169" t="s">
        <v>191</v>
      </c>
      <c r="C5" s="280">
        <v>1654</v>
      </c>
      <c r="D5" s="280">
        <v>2485</v>
      </c>
      <c r="E5" s="280">
        <v>87</v>
      </c>
      <c r="F5" s="280">
        <v>11</v>
      </c>
      <c r="G5" s="280">
        <v>46</v>
      </c>
      <c r="H5" s="281">
        <v>4283</v>
      </c>
      <c r="K5"/>
      <c r="L5" s="175"/>
      <c r="M5" s="175"/>
      <c r="N5" s="175"/>
      <c r="O5" s="175"/>
      <c r="P5" s="175"/>
    </row>
    <row r="6" spans="1:16" x14ac:dyDescent="0.3">
      <c r="A6" s="377"/>
      <c r="B6" s="170" t="s">
        <v>192</v>
      </c>
      <c r="C6" s="280">
        <v>4794</v>
      </c>
      <c r="D6" s="280">
        <v>6224</v>
      </c>
      <c r="E6" s="280">
        <v>569</v>
      </c>
      <c r="F6" s="280">
        <v>28</v>
      </c>
      <c r="G6" s="280">
        <v>41</v>
      </c>
      <c r="H6" s="281">
        <v>11656</v>
      </c>
      <c r="K6"/>
      <c r="L6" s="175"/>
      <c r="M6" s="175"/>
      <c r="N6" s="175"/>
      <c r="O6" s="175"/>
      <c r="P6" s="175"/>
    </row>
    <row r="7" spans="1:16" x14ac:dyDescent="0.3">
      <c r="A7" s="377"/>
      <c r="B7" s="170" t="s">
        <v>193</v>
      </c>
      <c r="C7" s="280">
        <v>434</v>
      </c>
      <c r="D7" s="280">
        <v>157</v>
      </c>
      <c r="E7" s="280">
        <v>3</v>
      </c>
      <c r="F7" s="280">
        <v>6</v>
      </c>
      <c r="G7" s="280">
        <v>5</v>
      </c>
      <c r="H7" s="281">
        <v>605</v>
      </c>
      <c r="K7"/>
      <c r="L7" s="175"/>
      <c r="M7" s="175"/>
      <c r="N7" s="175"/>
      <c r="O7" s="175"/>
      <c r="P7" s="175"/>
    </row>
    <row r="8" spans="1:16" x14ac:dyDescent="0.3">
      <c r="A8" s="377"/>
      <c r="B8" s="170" t="s">
        <v>269</v>
      </c>
      <c r="C8" s="280">
        <v>337</v>
      </c>
      <c r="D8" s="280">
        <v>898</v>
      </c>
      <c r="E8" s="280">
        <v>25</v>
      </c>
      <c r="F8" s="280">
        <v>11</v>
      </c>
      <c r="G8" s="280">
        <v>6</v>
      </c>
      <c r="H8" s="281">
        <v>1277</v>
      </c>
      <c r="K8"/>
      <c r="L8" s="175"/>
      <c r="M8" s="175"/>
      <c r="N8" s="175"/>
      <c r="O8" s="175"/>
      <c r="P8" s="175"/>
    </row>
    <row r="9" spans="1:16" x14ac:dyDescent="0.3">
      <c r="C9" s="269"/>
      <c r="D9" s="269"/>
      <c r="E9" s="269"/>
      <c r="F9" s="269"/>
      <c r="G9" s="269"/>
      <c r="H9" s="269"/>
    </row>
    <row r="10" spans="1:16" ht="12.75" customHeight="1" x14ac:dyDescent="0.3">
      <c r="A10" s="377" t="s">
        <v>228</v>
      </c>
      <c r="B10" s="169" t="s">
        <v>191</v>
      </c>
      <c r="C10" s="274">
        <v>554</v>
      </c>
      <c r="D10" s="274">
        <v>243</v>
      </c>
      <c r="E10" s="274">
        <v>7</v>
      </c>
      <c r="F10" s="274">
        <v>3</v>
      </c>
      <c r="G10" s="274">
        <v>0</v>
      </c>
      <c r="H10" s="281">
        <v>807</v>
      </c>
    </row>
    <row r="11" spans="1:16" ht="12.75" customHeight="1" x14ac:dyDescent="0.3">
      <c r="A11" s="377"/>
      <c r="B11" s="170" t="s">
        <v>192</v>
      </c>
      <c r="C11" s="274">
        <v>495</v>
      </c>
      <c r="D11" s="274">
        <v>547</v>
      </c>
      <c r="E11" s="274">
        <v>26</v>
      </c>
      <c r="F11" s="274">
        <v>6</v>
      </c>
      <c r="G11" s="274">
        <v>3</v>
      </c>
      <c r="H11" s="281">
        <v>1077</v>
      </c>
    </row>
    <row r="12" spans="1:16" ht="12.75" customHeight="1" x14ac:dyDescent="0.3">
      <c r="A12" s="377"/>
      <c r="B12" s="170" t="s">
        <v>193</v>
      </c>
      <c r="C12" s="274">
        <v>95</v>
      </c>
      <c r="D12" s="274">
        <v>66</v>
      </c>
      <c r="E12" s="274">
        <v>0</v>
      </c>
      <c r="F12" s="274">
        <v>0</v>
      </c>
      <c r="G12" s="274">
        <v>0</v>
      </c>
      <c r="H12" s="281">
        <v>161</v>
      </c>
    </row>
    <row r="13" spans="1:16" ht="12.75" customHeight="1" x14ac:dyDescent="0.3">
      <c r="A13" s="377"/>
      <c r="B13" s="170" t="s">
        <v>269</v>
      </c>
      <c r="C13" s="274">
        <v>47</v>
      </c>
      <c r="D13" s="274">
        <v>4</v>
      </c>
      <c r="E13" s="274">
        <v>0</v>
      </c>
      <c r="F13" s="274">
        <v>0</v>
      </c>
      <c r="G13" s="274">
        <v>0</v>
      </c>
      <c r="H13" s="281">
        <v>51</v>
      </c>
    </row>
    <row r="14" spans="1:16" x14ac:dyDescent="0.3">
      <c r="C14" s="269"/>
      <c r="D14" s="269"/>
      <c r="E14" s="269"/>
      <c r="F14" s="269"/>
      <c r="G14" s="269"/>
      <c r="H14" s="269"/>
    </row>
    <row r="15" spans="1:16" ht="12.75" customHeight="1" x14ac:dyDescent="0.3">
      <c r="A15" s="377" t="s">
        <v>212</v>
      </c>
      <c r="B15" s="169" t="s">
        <v>191</v>
      </c>
      <c r="C15" s="280">
        <v>607</v>
      </c>
      <c r="D15" s="280">
        <v>24</v>
      </c>
      <c r="E15" s="280">
        <v>0</v>
      </c>
      <c r="F15" s="280">
        <v>0</v>
      </c>
      <c r="G15" s="280">
        <v>0</v>
      </c>
      <c r="H15" s="281">
        <v>631</v>
      </c>
      <c r="K15"/>
      <c r="L15" s="175"/>
      <c r="M15" s="175"/>
      <c r="N15" s="175"/>
      <c r="O15" s="175"/>
      <c r="P15" s="175"/>
    </row>
    <row r="16" spans="1:16" ht="12.75" customHeight="1" x14ac:dyDescent="0.3">
      <c r="A16" s="377"/>
      <c r="B16" s="170" t="s">
        <v>192</v>
      </c>
      <c r="C16" s="280">
        <v>824</v>
      </c>
      <c r="D16" s="280">
        <v>81</v>
      </c>
      <c r="E16" s="280">
        <v>1</v>
      </c>
      <c r="F16" s="280">
        <v>0</v>
      </c>
      <c r="G16" s="280">
        <v>0</v>
      </c>
      <c r="H16" s="281">
        <v>906</v>
      </c>
      <c r="K16"/>
      <c r="L16" s="175"/>
      <c r="M16" s="175"/>
      <c r="N16" s="175"/>
      <c r="O16" s="175"/>
      <c r="P16" s="175"/>
    </row>
    <row r="17" spans="1:16" ht="12.75" customHeight="1" x14ac:dyDescent="0.3">
      <c r="A17" s="377"/>
      <c r="B17" s="170" t="s">
        <v>193</v>
      </c>
      <c r="C17" s="280">
        <v>25</v>
      </c>
      <c r="D17" s="280">
        <v>2</v>
      </c>
      <c r="E17" s="280">
        <v>0</v>
      </c>
      <c r="F17" s="280">
        <v>0</v>
      </c>
      <c r="G17" s="280">
        <v>0</v>
      </c>
      <c r="H17" s="281">
        <v>27</v>
      </c>
      <c r="K17"/>
      <c r="L17" s="175"/>
      <c r="M17" s="175"/>
      <c r="N17" s="175"/>
      <c r="O17" s="175"/>
      <c r="P17" s="175"/>
    </row>
    <row r="18" spans="1:16" ht="12.75" customHeight="1" x14ac:dyDescent="0.3">
      <c r="A18" s="377"/>
      <c r="B18" s="170" t="s">
        <v>269</v>
      </c>
      <c r="C18" s="280">
        <v>64</v>
      </c>
      <c r="D18" s="280">
        <v>1</v>
      </c>
      <c r="E18" s="280">
        <v>0</v>
      </c>
      <c r="F18" s="280">
        <v>0</v>
      </c>
      <c r="G18" s="280">
        <v>0</v>
      </c>
      <c r="H18" s="281">
        <v>65</v>
      </c>
      <c r="K18"/>
      <c r="L18" s="175"/>
      <c r="M18" s="175"/>
      <c r="N18" s="175"/>
      <c r="O18" s="175"/>
      <c r="P18" s="175"/>
    </row>
    <row r="19" spans="1:16" x14ac:dyDescent="0.3">
      <c r="C19" s="269"/>
      <c r="D19" s="269"/>
      <c r="E19" s="269"/>
      <c r="F19" s="269"/>
      <c r="G19" s="269"/>
      <c r="H19" s="269"/>
    </row>
    <row r="20" spans="1:16" ht="12.75" customHeight="1" x14ac:dyDescent="0.3">
      <c r="A20" s="377" t="s">
        <v>213</v>
      </c>
      <c r="B20" s="169" t="s">
        <v>191</v>
      </c>
      <c r="C20" s="280">
        <v>492</v>
      </c>
      <c r="D20" s="280">
        <v>380</v>
      </c>
      <c r="E20" s="280">
        <v>63</v>
      </c>
      <c r="F20" s="280">
        <v>7</v>
      </c>
      <c r="G20" s="280">
        <v>1</v>
      </c>
      <c r="H20" s="281">
        <v>943</v>
      </c>
      <c r="K20"/>
      <c r="L20" s="175"/>
      <c r="M20" s="175"/>
      <c r="N20" s="175"/>
      <c r="O20" s="175"/>
      <c r="P20" s="175"/>
    </row>
    <row r="21" spans="1:16" ht="12.75" customHeight="1" x14ac:dyDescent="0.3">
      <c r="A21" s="377"/>
      <c r="B21" s="170" t="s">
        <v>192</v>
      </c>
      <c r="C21" s="280">
        <v>1100</v>
      </c>
      <c r="D21" s="280">
        <v>749</v>
      </c>
      <c r="E21" s="280">
        <v>60</v>
      </c>
      <c r="F21" s="280">
        <v>8</v>
      </c>
      <c r="G21" s="280">
        <v>4</v>
      </c>
      <c r="H21" s="281">
        <v>1921</v>
      </c>
      <c r="K21"/>
      <c r="L21" s="175"/>
      <c r="M21" s="175"/>
      <c r="N21" s="175"/>
      <c r="O21" s="175"/>
      <c r="P21" s="175"/>
    </row>
    <row r="22" spans="1:16" ht="12.75" customHeight="1" x14ac:dyDescent="0.3">
      <c r="A22" s="377"/>
      <c r="B22" s="170" t="s">
        <v>193</v>
      </c>
      <c r="C22" s="280">
        <v>54</v>
      </c>
      <c r="D22" s="280">
        <v>36</v>
      </c>
      <c r="E22" s="280">
        <v>5</v>
      </c>
      <c r="F22" s="280">
        <v>0</v>
      </c>
      <c r="G22" s="280">
        <v>0</v>
      </c>
      <c r="H22" s="281">
        <v>95</v>
      </c>
      <c r="K22"/>
      <c r="L22" s="175"/>
      <c r="M22" s="175"/>
      <c r="N22" s="175"/>
      <c r="O22" s="175"/>
      <c r="P22" s="175"/>
    </row>
    <row r="23" spans="1:16" ht="12.75" customHeight="1" x14ac:dyDescent="0.3">
      <c r="A23" s="377"/>
      <c r="B23" s="170" t="s">
        <v>269</v>
      </c>
      <c r="C23" s="280">
        <v>105</v>
      </c>
      <c r="D23" s="280">
        <v>31</v>
      </c>
      <c r="E23" s="280">
        <v>0</v>
      </c>
      <c r="F23" s="280">
        <v>1</v>
      </c>
      <c r="G23" s="280">
        <v>2</v>
      </c>
      <c r="H23" s="281">
        <v>139</v>
      </c>
      <c r="K23"/>
      <c r="L23" s="175"/>
      <c r="M23" s="175"/>
      <c r="N23" s="175"/>
      <c r="O23" s="175"/>
      <c r="P23" s="175"/>
    </row>
    <row r="24" spans="1:16" ht="10.5" customHeight="1" x14ac:dyDescent="0.3">
      <c r="C24" s="269"/>
      <c r="D24" s="269"/>
      <c r="E24" s="269"/>
      <c r="F24" s="269"/>
      <c r="G24" s="269"/>
      <c r="H24" s="269"/>
    </row>
    <row r="25" spans="1:16" ht="12.75" customHeight="1" x14ac:dyDescent="0.3">
      <c r="A25" s="377" t="s">
        <v>214</v>
      </c>
      <c r="B25" s="169" t="s">
        <v>191</v>
      </c>
      <c r="C25" s="280">
        <v>2173</v>
      </c>
      <c r="D25" s="280">
        <v>50</v>
      </c>
      <c r="E25" s="280">
        <v>5</v>
      </c>
      <c r="F25" s="280">
        <v>0</v>
      </c>
      <c r="G25" s="280">
        <v>2</v>
      </c>
      <c r="H25" s="281">
        <v>2230</v>
      </c>
    </row>
    <row r="26" spans="1:16" ht="12.75" customHeight="1" x14ac:dyDescent="0.3">
      <c r="A26" s="377"/>
      <c r="B26" s="170" t="s">
        <v>192</v>
      </c>
      <c r="C26" s="280">
        <v>2434</v>
      </c>
      <c r="D26" s="280">
        <v>1041</v>
      </c>
      <c r="E26" s="280">
        <v>25</v>
      </c>
      <c r="F26" s="280">
        <v>6</v>
      </c>
      <c r="G26" s="280">
        <v>10</v>
      </c>
      <c r="H26" s="281">
        <v>3516</v>
      </c>
    </row>
    <row r="27" spans="1:16" ht="12.75" customHeight="1" x14ac:dyDescent="0.3">
      <c r="A27" s="377"/>
      <c r="B27" s="170" t="s">
        <v>193</v>
      </c>
      <c r="C27" s="280">
        <v>30</v>
      </c>
      <c r="D27" s="280">
        <v>1</v>
      </c>
      <c r="E27" s="280">
        <v>0</v>
      </c>
      <c r="F27" s="280">
        <v>0</v>
      </c>
      <c r="G27" s="280">
        <v>0</v>
      </c>
      <c r="H27" s="281">
        <v>31</v>
      </c>
    </row>
    <row r="28" spans="1:16" ht="12.75" customHeight="1" x14ac:dyDescent="0.3">
      <c r="A28" s="379"/>
      <c r="B28" s="170" t="s">
        <v>269</v>
      </c>
      <c r="C28" s="282">
        <v>221</v>
      </c>
      <c r="D28" s="282">
        <v>10</v>
      </c>
      <c r="E28" s="282">
        <v>0</v>
      </c>
      <c r="F28" s="282">
        <v>0</v>
      </c>
      <c r="G28" s="282">
        <v>0</v>
      </c>
      <c r="H28" s="281">
        <v>231</v>
      </c>
    </row>
    <row r="29" spans="1:16" ht="12.75" customHeight="1" x14ac:dyDescent="0.3">
      <c r="A29" s="174"/>
      <c r="B29" s="250"/>
      <c r="C29" s="283"/>
      <c r="D29" s="283"/>
      <c r="E29" s="283"/>
      <c r="F29" s="283"/>
      <c r="G29" s="283"/>
      <c r="H29" s="284"/>
    </row>
    <row r="30" spans="1:16" ht="12.75" customHeight="1" x14ac:dyDescent="0.3">
      <c r="A30" s="378" t="s">
        <v>215</v>
      </c>
      <c r="B30" s="251" t="s">
        <v>191</v>
      </c>
      <c r="C30" s="285">
        <v>686</v>
      </c>
      <c r="D30" s="285">
        <v>175</v>
      </c>
      <c r="E30" s="285">
        <v>3</v>
      </c>
      <c r="F30" s="285">
        <v>0</v>
      </c>
      <c r="G30" s="285">
        <v>0</v>
      </c>
      <c r="H30" s="281">
        <v>864</v>
      </c>
    </row>
    <row r="31" spans="1:16" ht="12.75" customHeight="1" x14ac:dyDescent="0.3">
      <c r="A31" s="377"/>
      <c r="B31" s="170" t="s">
        <v>192</v>
      </c>
      <c r="C31" s="280">
        <v>1577</v>
      </c>
      <c r="D31" s="280">
        <v>678</v>
      </c>
      <c r="E31" s="280">
        <v>59</v>
      </c>
      <c r="F31" s="280">
        <v>4</v>
      </c>
      <c r="G31" s="285">
        <v>22</v>
      </c>
      <c r="H31" s="281">
        <v>2340</v>
      </c>
    </row>
    <row r="32" spans="1:16" ht="12.75" customHeight="1" x14ac:dyDescent="0.3">
      <c r="A32" s="377"/>
      <c r="B32" s="170" t="s">
        <v>193</v>
      </c>
      <c r="C32" s="280">
        <v>438</v>
      </c>
      <c r="D32" s="280">
        <v>103</v>
      </c>
      <c r="E32" s="280">
        <v>3</v>
      </c>
      <c r="F32" s="280">
        <v>0</v>
      </c>
      <c r="G32" s="285">
        <v>0</v>
      </c>
      <c r="H32" s="281">
        <v>544</v>
      </c>
    </row>
    <row r="33" spans="1:16" ht="12.75" customHeight="1" x14ac:dyDescent="0.3">
      <c r="A33" s="377"/>
      <c r="B33" s="170" t="s">
        <v>269</v>
      </c>
      <c r="C33" s="280">
        <v>282</v>
      </c>
      <c r="D33" s="280">
        <v>121</v>
      </c>
      <c r="E33" s="280">
        <v>0</v>
      </c>
      <c r="F33" s="280">
        <v>1</v>
      </c>
      <c r="G33" s="285">
        <v>2</v>
      </c>
      <c r="H33" s="281">
        <v>406</v>
      </c>
    </row>
    <row r="34" spans="1:16" x14ac:dyDescent="0.3">
      <c r="A34" s="140"/>
      <c r="B34" s="141"/>
      <c r="C34" s="279"/>
      <c r="D34" s="279"/>
      <c r="E34" s="279"/>
      <c r="F34" s="279"/>
      <c r="G34" s="279"/>
      <c r="H34" s="279"/>
    </row>
    <row r="35" spans="1:16" ht="18" customHeight="1" x14ac:dyDescent="0.3">
      <c r="A35" s="377" t="s">
        <v>250</v>
      </c>
      <c r="B35" s="169" t="s">
        <v>191</v>
      </c>
      <c r="C35" s="280">
        <v>26</v>
      </c>
      <c r="D35" s="280">
        <v>2</v>
      </c>
      <c r="E35" s="280">
        <v>0</v>
      </c>
      <c r="F35" s="280">
        <v>0</v>
      </c>
      <c r="G35" s="280">
        <v>0</v>
      </c>
      <c r="H35" s="281">
        <v>28</v>
      </c>
      <c r="K35" s="116"/>
      <c r="L35" s="175"/>
      <c r="M35" s="175"/>
      <c r="N35" s="175"/>
      <c r="O35" s="175"/>
      <c r="P35" s="175"/>
    </row>
    <row r="36" spans="1:16" ht="18" customHeight="1" x14ac:dyDescent="0.3">
      <c r="A36" s="377" t="s">
        <v>162</v>
      </c>
      <c r="B36" s="170" t="s">
        <v>192</v>
      </c>
      <c r="C36" s="280">
        <v>150</v>
      </c>
      <c r="D36" s="280">
        <v>8</v>
      </c>
      <c r="E36" s="280">
        <v>0</v>
      </c>
      <c r="F36" s="280">
        <v>0</v>
      </c>
      <c r="G36" s="280">
        <v>0</v>
      </c>
      <c r="H36" s="281">
        <v>158</v>
      </c>
      <c r="K36"/>
      <c r="L36" s="175"/>
      <c r="M36" s="175"/>
      <c r="N36" s="175"/>
      <c r="O36" s="175"/>
      <c r="P36" s="175"/>
    </row>
    <row r="37" spans="1:16" ht="18" customHeight="1" x14ac:dyDescent="0.3">
      <c r="A37" s="377"/>
      <c r="B37" s="170" t="s">
        <v>193</v>
      </c>
      <c r="C37" s="280">
        <v>27</v>
      </c>
      <c r="D37" s="280">
        <v>1</v>
      </c>
      <c r="E37" s="280">
        <v>0</v>
      </c>
      <c r="F37" s="280">
        <v>0</v>
      </c>
      <c r="G37" s="280">
        <v>0</v>
      </c>
      <c r="H37" s="281">
        <v>28</v>
      </c>
      <c r="K37"/>
      <c r="L37" s="175"/>
      <c r="M37" s="175"/>
      <c r="N37" s="175"/>
      <c r="O37" s="175"/>
      <c r="P37" s="175"/>
    </row>
    <row r="38" spans="1:16" x14ac:dyDescent="0.3">
      <c r="A38" s="252"/>
      <c r="B38" s="253"/>
      <c r="C38" s="254"/>
      <c r="D38" s="254"/>
      <c r="E38" s="254"/>
      <c r="F38" s="254"/>
      <c r="G38" s="254"/>
      <c r="H38" s="254"/>
    </row>
    <row r="39" spans="1:16" x14ac:dyDescent="0.3">
      <c r="A39" s="118" t="s">
        <v>253</v>
      </c>
    </row>
    <row r="40" spans="1:16" x14ac:dyDescent="0.3">
      <c r="A40" s="218" t="s">
        <v>296</v>
      </c>
    </row>
  </sheetData>
  <mergeCells count="7">
    <mergeCell ref="A35:A37"/>
    <mergeCell ref="A30:A33"/>
    <mergeCell ref="A5:A8"/>
    <mergeCell ref="A10:A13"/>
    <mergeCell ref="A15:A18"/>
    <mergeCell ref="A20:A23"/>
    <mergeCell ref="A25:A28"/>
  </mergeCells>
  <phoneticPr fontId="50" type="noConversion"/>
  <pageMargins left="0.7" right="0.7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5"/>
  <sheetViews>
    <sheetView zoomScale="150" zoomScaleNormal="150" workbookViewId="0">
      <selection activeCell="C3" sqref="C3:K3"/>
    </sheetView>
  </sheetViews>
  <sheetFormatPr defaultColWidth="9.1796875" defaultRowHeight="13" x14ac:dyDescent="0.3"/>
  <cols>
    <col min="1" max="1" width="29.54296875" style="1" customWidth="1"/>
    <col min="2" max="10" width="12.7265625" style="1" customWidth="1"/>
    <col min="11" max="16384" width="9.1796875" style="1"/>
  </cols>
  <sheetData>
    <row r="1" spans="1:14" s="78" customFormat="1" ht="31.5" customHeight="1" x14ac:dyDescent="0.25">
      <c r="A1" s="316" t="s">
        <v>306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4" s="2" customFormat="1" ht="12.75" customHeight="1" x14ac:dyDescent="0.25">
      <c r="A2" s="10"/>
      <c r="B2" s="11"/>
    </row>
    <row r="3" spans="1:14" s="75" customFormat="1" ht="26.25" customHeight="1" x14ac:dyDescent="0.3">
      <c r="A3" s="77" t="s">
        <v>49</v>
      </c>
      <c r="B3" s="380" t="s">
        <v>50</v>
      </c>
      <c r="C3" s="381"/>
      <c r="D3" s="381"/>
      <c r="E3" s="380" t="s">
        <v>51</v>
      </c>
      <c r="F3" s="381"/>
      <c r="G3" s="381"/>
      <c r="H3" s="380" t="s">
        <v>52</v>
      </c>
      <c r="I3" s="382"/>
      <c r="J3" s="382"/>
    </row>
    <row r="4" spans="1:14" s="75" customFormat="1" ht="52.5" customHeight="1" x14ac:dyDescent="0.3">
      <c r="A4" s="76" t="s">
        <v>0</v>
      </c>
      <c r="B4" s="87" t="s">
        <v>53</v>
      </c>
      <c r="C4" s="87" t="s">
        <v>54</v>
      </c>
      <c r="D4" s="87" t="s">
        <v>55</v>
      </c>
      <c r="E4" s="87" t="s">
        <v>53</v>
      </c>
      <c r="F4" s="87" t="s">
        <v>56</v>
      </c>
      <c r="G4" s="87" t="s">
        <v>55</v>
      </c>
      <c r="H4" s="87" t="s">
        <v>57</v>
      </c>
      <c r="I4" s="87" t="s">
        <v>54</v>
      </c>
      <c r="J4" s="87" t="s">
        <v>55</v>
      </c>
    </row>
    <row r="5" spans="1:14" s="54" customFormat="1" ht="30" customHeight="1" x14ac:dyDescent="0.25">
      <c r="A5" s="79" t="s">
        <v>156</v>
      </c>
      <c r="B5" s="88">
        <v>0</v>
      </c>
      <c r="C5" s="88">
        <v>0</v>
      </c>
      <c r="D5" s="88">
        <v>0</v>
      </c>
      <c r="E5" s="81"/>
      <c r="F5" s="81"/>
      <c r="G5" s="81"/>
      <c r="H5" s="81"/>
      <c r="I5" s="81"/>
      <c r="J5" s="81"/>
    </row>
    <row r="6" spans="1:14" s="54" customFormat="1" ht="30" customHeight="1" x14ac:dyDescent="0.25">
      <c r="A6" s="80" t="s">
        <v>58</v>
      </c>
      <c r="B6" s="88">
        <v>75</v>
      </c>
      <c r="C6" s="88">
        <v>23</v>
      </c>
      <c r="D6" s="88">
        <v>47</v>
      </c>
      <c r="E6" s="81"/>
      <c r="F6" s="81"/>
      <c r="G6" s="81"/>
      <c r="H6" s="81"/>
      <c r="I6" s="81"/>
      <c r="J6" s="81"/>
    </row>
    <row r="7" spans="1:14" s="54" customFormat="1" ht="37.5" customHeight="1" x14ac:dyDescent="0.25">
      <c r="A7" s="80" t="s">
        <v>126</v>
      </c>
      <c r="B7" s="90">
        <f>SUM(B8:B13)</f>
        <v>943</v>
      </c>
      <c r="C7" s="90">
        <f t="shared" ref="C7:J7" si="0">SUM(C8:C13)</f>
        <v>315</v>
      </c>
      <c r="D7" s="90">
        <f t="shared" si="0"/>
        <v>186</v>
      </c>
      <c r="E7" s="90">
        <f t="shared" si="0"/>
        <v>942</v>
      </c>
      <c r="F7" s="90">
        <f t="shared" si="0"/>
        <v>255</v>
      </c>
      <c r="G7" s="90">
        <f t="shared" si="0"/>
        <v>186</v>
      </c>
      <c r="H7" s="90">
        <f t="shared" si="0"/>
        <v>2</v>
      </c>
      <c r="I7" s="90">
        <f t="shared" si="0"/>
        <v>0</v>
      </c>
      <c r="J7" s="90">
        <f t="shared" si="0"/>
        <v>2</v>
      </c>
    </row>
    <row r="8" spans="1:14" s="54" customFormat="1" ht="30" customHeight="1" x14ac:dyDescent="0.25">
      <c r="A8" s="13" t="s">
        <v>229</v>
      </c>
      <c r="B8" s="89">
        <v>195</v>
      </c>
      <c r="C8" s="88">
        <v>65</v>
      </c>
      <c r="D8" s="88">
        <v>46</v>
      </c>
      <c r="E8" s="88">
        <v>942</v>
      </c>
      <c r="F8" s="88">
        <v>255</v>
      </c>
      <c r="G8" s="88">
        <v>186</v>
      </c>
      <c r="H8" s="88">
        <v>2</v>
      </c>
      <c r="I8" s="88">
        <v>0</v>
      </c>
      <c r="J8" s="88">
        <v>2</v>
      </c>
      <c r="L8" s="115"/>
      <c r="M8" s="173"/>
      <c r="N8" s="115"/>
    </row>
    <row r="9" spans="1:14" s="54" customFormat="1" ht="30" customHeight="1" x14ac:dyDescent="0.25">
      <c r="A9" s="82" t="s">
        <v>307</v>
      </c>
      <c r="B9" s="88">
        <v>37</v>
      </c>
      <c r="C9" s="88">
        <v>6</v>
      </c>
      <c r="D9" s="88">
        <v>0</v>
      </c>
      <c r="E9" s="81"/>
      <c r="F9" s="81"/>
      <c r="G9" s="81"/>
      <c r="H9" s="81"/>
      <c r="I9" s="81"/>
      <c r="J9" s="81"/>
      <c r="L9" s="115"/>
      <c r="M9" s="173"/>
    </row>
    <row r="10" spans="1:14" s="54" customFormat="1" ht="30" customHeight="1" x14ac:dyDescent="0.25">
      <c r="A10" s="82" t="s">
        <v>230</v>
      </c>
      <c r="B10" s="88">
        <v>284</v>
      </c>
      <c r="C10" s="88">
        <v>115</v>
      </c>
      <c r="D10" s="88">
        <v>49</v>
      </c>
      <c r="E10" s="81"/>
      <c r="F10" s="81"/>
      <c r="G10" s="81"/>
      <c r="H10" s="81"/>
      <c r="I10" s="81"/>
      <c r="J10" s="81"/>
      <c r="L10" s="115"/>
      <c r="M10" s="173"/>
    </row>
    <row r="11" spans="1:14" s="54" customFormat="1" ht="30" customHeight="1" x14ac:dyDescent="0.25">
      <c r="A11" s="82" t="s">
        <v>231</v>
      </c>
      <c r="B11" s="88">
        <v>157</v>
      </c>
      <c r="C11" s="88">
        <v>80</v>
      </c>
      <c r="D11" s="88">
        <v>44</v>
      </c>
      <c r="E11" s="81"/>
      <c r="F11" s="81"/>
      <c r="G11" s="81"/>
      <c r="H11" s="81"/>
      <c r="I11" s="81"/>
      <c r="J11" s="81"/>
      <c r="L11" s="115"/>
      <c r="M11" s="173"/>
    </row>
    <row r="12" spans="1:14" s="54" customFormat="1" ht="30" customHeight="1" x14ac:dyDescent="0.25">
      <c r="A12" s="82" t="s">
        <v>232</v>
      </c>
      <c r="B12" s="88">
        <v>227</v>
      </c>
      <c r="C12" s="88">
        <v>45</v>
      </c>
      <c r="D12" s="88">
        <v>30</v>
      </c>
      <c r="E12" s="81"/>
      <c r="F12" s="81"/>
      <c r="G12" s="81"/>
      <c r="H12" s="81"/>
      <c r="I12" s="81"/>
      <c r="J12" s="81"/>
      <c r="L12" s="115"/>
      <c r="M12" s="173"/>
    </row>
    <row r="13" spans="1:14" s="54" customFormat="1" ht="30" customHeight="1" x14ac:dyDescent="0.25">
      <c r="A13" s="82" t="s">
        <v>233</v>
      </c>
      <c r="B13" s="88">
        <v>43</v>
      </c>
      <c r="C13" s="88">
        <v>4</v>
      </c>
      <c r="D13" s="88">
        <v>17</v>
      </c>
      <c r="E13" s="81"/>
      <c r="F13" s="81"/>
      <c r="G13" s="81"/>
      <c r="H13" s="81"/>
      <c r="I13" s="81"/>
      <c r="J13" s="81"/>
      <c r="L13" s="115"/>
      <c r="M13" s="173"/>
    </row>
    <row r="14" spans="1:14" x14ac:dyDescent="0.3">
      <c r="A14" s="118" t="s">
        <v>253</v>
      </c>
    </row>
    <row r="15" spans="1:14" x14ac:dyDescent="0.3">
      <c r="A15" s="218" t="s">
        <v>275</v>
      </c>
    </row>
  </sheetData>
  <mergeCells count="4">
    <mergeCell ref="B3:D3"/>
    <mergeCell ref="E3:G3"/>
    <mergeCell ref="H3:J3"/>
    <mergeCell ref="A1:J1"/>
  </mergeCells>
  <pageMargins left="0.78740157480314965" right="0.19685039370078741" top="0.59055118110236227" bottom="0.59055118110236227" header="0" footer="0"/>
  <pageSetup paperSize="9" scale="91" orientation="landscape" r:id="rId1"/>
  <ignoredErrors>
    <ignoredError sqref="B7:J7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3"/>
  <sheetViews>
    <sheetView topLeftCell="C14" zoomScaleNormal="100" workbookViewId="0">
      <selection activeCell="N15" sqref="N15"/>
    </sheetView>
  </sheetViews>
  <sheetFormatPr defaultRowHeight="13" x14ac:dyDescent="0.3"/>
  <cols>
    <col min="1" max="1" width="9.7265625" style="1" customWidth="1"/>
    <col min="2" max="2" width="37.81640625" style="1" customWidth="1"/>
    <col min="3" max="3" width="13.7265625" style="2" customWidth="1"/>
    <col min="4" max="4" width="14.26953125" style="2" customWidth="1"/>
    <col min="5" max="5" width="12" style="2" customWidth="1"/>
    <col min="6" max="6" width="12.7265625" style="2" customWidth="1"/>
    <col min="7" max="7" width="14.1796875" style="2" customWidth="1"/>
    <col min="8" max="8" width="12.54296875" style="2" customWidth="1"/>
    <col min="9" max="9" width="13.1796875" style="2" bestFit="1" customWidth="1"/>
    <col min="10" max="10" width="11.54296875" style="2" customWidth="1"/>
    <col min="11" max="11" width="11" style="2" customWidth="1"/>
  </cols>
  <sheetData>
    <row r="1" spans="1:14" ht="41.25" customHeight="1" x14ac:dyDescent="0.25">
      <c r="A1" s="307" t="s">
        <v>300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4" ht="14.5" x14ac:dyDescent="0.25">
      <c r="A2" s="4"/>
      <c r="B2" s="4"/>
      <c r="C2" s="17"/>
      <c r="D2" s="17"/>
      <c r="E2" s="17"/>
      <c r="F2" s="17"/>
      <c r="G2" s="17"/>
      <c r="H2" s="17"/>
      <c r="I2" s="17"/>
      <c r="J2" s="17"/>
      <c r="K2" s="17"/>
    </row>
    <row r="3" spans="1:14" ht="30" customHeight="1" x14ac:dyDescent="0.25">
      <c r="A3" s="389" t="s">
        <v>101</v>
      </c>
      <c r="B3" s="317" t="s">
        <v>128</v>
      </c>
      <c r="C3" s="391" t="s">
        <v>273</v>
      </c>
      <c r="D3" s="391"/>
      <c r="E3" s="392"/>
      <c r="F3" s="391" t="s">
        <v>252</v>
      </c>
      <c r="G3" s="391"/>
      <c r="H3" s="392"/>
      <c r="I3" s="393" t="s">
        <v>301</v>
      </c>
      <c r="J3" s="394"/>
      <c r="K3" s="395"/>
    </row>
    <row r="4" spans="1:14" x14ac:dyDescent="0.25">
      <c r="A4" s="390"/>
      <c r="B4" s="318"/>
      <c r="C4" s="57" t="s">
        <v>1</v>
      </c>
      <c r="D4" s="58" t="s">
        <v>2</v>
      </c>
      <c r="E4" s="58" t="s">
        <v>3</v>
      </c>
      <c r="F4" s="58" t="s">
        <v>1</v>
      </c>
      <c r="G4" s="58" t="s">
        <v>2</v>
      </c>
      <c r="H4" s="58" t="s">
        <v>3</v>
      </c>
      <c r="I4" s="58" t="s">
        <v>1</v>
      </c>
      <c r="J4" s="58" t="s">
        <v>2</v>
      </c>
      <c r="K4" s="58" t="s">
        <v>3</v>
      </c>
    </row>
    <row r="5" spans="1:14" x14ac:dyDescent="0.25">
      <c r="A5" s="384" t="s">
        <v>234</v>
      </c>
      <c r="B5" s="385"/>
      <c r="C5" s="104">
        <f t="shared" ref="C5:E5" si="0">SUM(C6:C8)</f>
        <v>295</v>
      </c>
      <c r="D5" s="104">
        <f t="shared" si="0"/>
        <v>263</v>
      </c>
      <c r="E5" s="104">
        <f t="shared" si="0"/>
        <v>52</v>
      </c>
      <c r="F5" s="104">
        <f t="shared" ref="F5:H5" si="1">SUM(F6:F8)</f>
        <v>297</v>
      </c>
      <c r="G5" s="104">
        <f t="shared" si="1"/>
        <v>276</v>
      </c>
      <c r="H5" s="104">
        <f t="shared" si="1"/>
        <v>137</v>
      </c>
      <c r="I5" s="105">
        <f>(C5-F5)/F5</f>
        <v>-6.7340067340067337E-3</v>
      </c>
      <c r="J5" s="105">
        <f>(D5-G5)/G5</f>
        <v>-4.710144927536232E-2</v>
      </c>
      <c r="K5" s="105">
        <f>(E5-H5)/H5</f>
        <v>-0.62043795620437958</v>
      </c>
    </row>
    <row r="6" spans="1:14" x14ac:dyDescent="0.25">
      <c r="A6" s="386" t="s">
        <v>129</v>
      </c>
      <c r="B6" s="387"/>
      <c r="C6" s="102">
        <v>188</v>
      </c>
      <c r="D6" s="102">
        <v>157</v>
      </c>
      <c r="E6" s="288">
        <v>41</v>
      </c>
      <c r="F6" s="102">
        <v>154</v>
      </c>
      <c r="G6" s="102">
        <v>144</v>
      </c>
      <c r="H6" s="288">
        <v>56</v>
      </c>
      <c r="I6" s="178">
        <f t="shared" ref="I6:I8" si="2">(C6-F6)/F6</f>
        <v>0.22077922077922077</v>
      </c>
      <c r="J6" s="178">
        <f t="shared" ref="J6:J8" si="3">(D6-G6)/G6</f>
        <v>9.0277777777777776E-2</v>
      </c>
      <c r="K6" s="178">
        <f t="shared" ref="K6:K8" si="4">(E6-H6)/H6</f>
        <v>-0.26785714285714285</v>
      </c>
      <c r="N6" s="116"/>
    </row>
    <row r="7" spans="1:14" x14ac:dyDescent="0.25">
      <c r="A7" s="386" t="s">
        <v>130</v>
      </c>
      <c r="B7" s="387"/>
      <c r="C7" s="102">
        <v>3</v>
      </c>
      <c r="D7" s="102">
        <v>3</v>
      </c>
      <c r="E7" s="288">
        <v>0</v>
      </c>
      <c r="F7" s="102">
        <v>15</v>
      </c>
      <c r="G7" s="102">
        <v>10</v>
      </c>
      <c r="H7" s="288">
        <v>37</v>
      </c>
      <c r="I7" s="178">
        <f t="shared" ref="I7" si="5">(C7-F7)/F7</f>
        <v>-0.8</v>
      </c>
      <c r="J7" s="178">
        <f t="shared" ref="J7:K7" si="6">(D7-G7)/G7</f>
        <v>-0.7</v>
      </c>
      <c r="K7" s="178">
        <f t="shared" si="6"/>
        <v>-1</v>
      </c>
    </row>
    <row r="8" spans="1:14" x14ac:dyDescent="0.25">
      <c r="A8" s="386" t="s">
        <v>131</v>
      </c>
      <c r="B8" s="387"/>
      <c r="C8" s="102">
        <v>104</v>
      </c>
      <c r="D8" s="102">
        <v>103</v>
      </c>
      <c r="E8" s="288">
        <v>11</v>
      </c>
      <c r="F8" s="102">
        <v>128</v>
      </c>
      <c r="G8" s="102">
        <v>122</v>
      </c>
      <c r="H8" s="288">
        <v>44</v>
      </c>
      <c r="I8" s="178">
        <f t="shared" si="2"/>
        <v>-0.1875</v>
      </c>
      <c r="J8" s="178">
        <f t="shared" si="3"/>
        <v>-0.15573770491803279</v>
      </c>
      <c r="K8" s="178">
        <f t="shared" si="4"/>
        <v>-0.75</v>
      </c>
    </row>
    <row r="9" spans="1:14" x14ac:dyDescent="0.25">
      <c r="A9" s="118" t="s">
        <v>253</v>
      </c>
      <c r="B9" s="126"/>
      <c r="C9" s="127"/>
      <c r="D9" s="127"/>
      <c r="E9" s="127"/>
      <c r="F9" s="128"/>
      <c r="G9" s="128"/>
      <c r="H9" s="129"/>
      <c r="I9" s="130"/>
      <c r="J9" s="130"/>
      <c r="K9" s="130"/>
    </row>
    <row r="10" spans="1:14" x14ac:dyDescent="0.25">
      <c r="A10" s="218" t="s">
        <v>275</v>
      </c>
      <c r="B10" s="126"/>
      <c r="C10" s="127"/>
      <c r="D10" s="127"/>
      <c r="E10" s="127"/>
      <c r="F10" s="128"/>
      <c r="G10" s="128"/>
      <c r="H10" s="129"/>
      <c r="I10" s="130"/>
      <c r="J10" s="130"/>
      <c r="K10" s="130"/>
    </row>
    <row r="11" spans="1:14" x14ac:dyDescent="0.25">
      <c r="A11" s="209"/>
      <c r="B11" s="126"/>
      <c r="C11" s="127"/>
      <c r="D11" s="127"/>
      <c r="E11" s="127"/>
      <c r="F11" s="128"/>
      <c r="G11" s="128"/>
      <c r="H11" s="129"/>
      <c r="I11" s="130"/>
      <c r="J11" s="130"/>
      <c r="K11" s="130"/>
    </row>
    <row r="12" spans="1:14" x14ac:dyDescent="0.3">
      <c r="A12" s="388"/>
      <c r="B12" s="388"/>
      <c r="C12" s="388"/>
      <c r="D12" s="388"/>
      <c r="E12" s="388"/>
      <c r="F12" s="388"/>
      <c r="G12" s="388"/>
      <c r="H12" s="388"/>
      <c r="I12" s="388"/>
      <c r="J12" s="388"/>
      <c r="K12" s="388"/>
    </row>
    <row r="13" spans="1:14" ht="36" customHeight="1" x14ac:dyDescent="0.25">
      <c r="A13" s="383" t="s">
        <v>302</v>
      </c>
      <c r="B13" s="383"/>
      <c r="C13" s="383"/>
      <c r="D13" s="383"/>
      <c r="E13" s="383"/>
      <c r="F13" s="383"/>
      <c r="G13" s="383"/>
      <c r="H13" s="383"/>
      <c r="I13" s="383"/>
      <c r="J13" s="383"/>
      <c r="K13" s="148"/>
    </row>
    <row r="14" spans="1:14" ht="52" x14ac:dyDescent="0.25">
      <c r="A14" s="107" t="s">
        <v>101</v>
      </c>
      <c r="B14" s="108" t="s">
        <v>128</v>
      </c>
      <c r="C14" s="103" t="s">
        <v>132</v>
      </c>
      <c r="D14" s="72" t="s">
        <v>133</v>
      </c>
      <c r="E14" s="72" t="s">
        <v>134</v>
      </c>
      <c r="F14" s="72" t="s">
        <v>135</v>
      </c>
      <c r="G14" s="72" t="s">
        <v>136</v>
      </c>
      <c r="H14" s="72" t="s">
        <v>137</v>
      </c>
      <c r="I14" s="72" t="s">
        <v>138</v>
      </c>
      <c r="J14" s="72" t="s">
        <v>139</v>
      </c>
      <c r="K14" s="72" t="s">
        <v>194</v>
      </c>
    </row>
    <row r="15" spans="1:14" ht="13.9" customHeight="1" x14ac:dyDescent="0.3">
      <c r="A15" s="384" t="s">
        <v>234</v>
      </c>
      <c r="B15" s="385"/>
      <c r="C15" s="238">
        <f>SUM(C16:C18)</f>
        <v>29</v>
      </c>
      <c r="D15" s="238">
        <f t="shared" ref="D15:J15" si="7">SUM(D16:D18)</f>
        <v>0</v>
      </c>
      <c r="E15" s="238">
        <f t="shared" si="7"/>
        <v>5</v>
      </c>
      <c r="F15" s="238">
        <f t="shared" si="7"/>
        <v>139</v>
      </c>
      <c r="G15" s="238">
        <f t="shared" si="7"/>
        <v>0</v>
      </c>
      <c r="H15" s="238">
        <f t="shared" si="7"/>
        <v>46</v>
      </c>
      <c r="I15" s="238">
        <f t="shared" si="7"/>
        <v>28</v>
      </c>
      <c r="J15" s="238">
        <f t="shared" si="7"/>
        <v>16</v>
      </c>
      <c r="K15" s="171">
        <f>SUM(C15:J15)</f>
        <v>263</v>
      </c>
      <c r="N15" s="116"/>
    </row>
    <row r="16" spans="1:14" x14ac:dyDescent="0.3">
      <c r="A16" s="396" t="s">
        <v>129</v>
      </c>
      <c r="B16" s="397"/>
      <c r="C16" s="102">
        <v>23</v>
      </c>
      <c r="D16" s="102">
        <v>0</v>
      </c>
      <c r="E16" s="102">
        <v>2</v>
      </c>
      <c r="F16" s="102">
        <v>77</v>
      </c>
      <c r="G16" s="106"/>
      <c r="H16" s="102">
        <v>15</v>
      </c>
      <c r="I16" s="102">
        <v>24</v>
      </c>
      <c r="J16" s="102">
        <v>16</v>
      </c>
      <c r="K16" s="171">
        <f>SUM(C16:J16)</f>
        <v>157</v>
      </c>
    </row>
    <row r="17" spans="1:11" x14ac:dyDescent="0.3">
      <c r="A17" s="396" t="s">
        <v>130</v>
      </c>
      <c r="B17" s="397"/>
      <c r="C17" s="102">
        <v>1</v>
      </c>
      <c r="D17" s="106"/>
      <c r="E17" s="102">
        <v>0</v>
      </c>
      <c r="F17" s="102">
        <v>0</v>
      </c>
      <c r="G17" s="102">
        <v>0</v>
      </c>
      <c r="H17" s="102">
        <v>2</v>
      </c>
      <c r="I17" s="106"/>
      <c r="J17" s="102">
        <v>0</v>
      </c>
      <c r="K17" s="171">
        <f>SUM(C17:J17)</f>
        <v>3</v>
      </c>
    </row>
    <row r="18" spans="1:11" x14ac:dyDescent="0.3">
      <c r="A18" s="396" t="s">
        <v>131</v>
      </c>
      <c r="B18" s="397"/>
      <c r="C18" s="102">
        <v>5</v>
      </c>
      <c r="D18" s="106"/>
      <c r="E18" s="102">
        <v>3</v>
      </c>
      <c r="F18" s="102">
        <v>62</v>
      </c>
      <c r="G18" s="106"/>
      <c r="H18" s="102">
        <v>29</v>
      </c>
      <c r="I18" s="102">
        <v>4</v>
      </c>
      <c r="J18" s="102">
        <v>0</v>
      </c>
      <c r="K18" s="171">
        <f>SUM(C18:J18)</f>
        <v>103</v>
      </c>
    </row>
    <row r="19" spans="1:11" x14ac:dyDescent="0.3">
      <c r="A19" s="118" t="s">
        <v>253</v>
      </c>
    </row>
    <row r="20" spans="1:11" x14ac:dyDescent="0.3">
      <c r="A20" s="218" t="s">
        <v>275</v>
      </c>
    </row>
    <row r="22" spans="1:11" ht="13.15" customHeight="1" x14ac:dyDescent="0.25">
      <c r="A22" s="398"/>
      <c r="B22" s="398"/>
      <c r="C22" s="398"/>
      <c r="D22" s="398"/>
      <c r="E22" s="398"/>
      <c r="F22" s="398"/>
      <c r="G22" s="398"/>
      <c r="H22" s="398"/>
      <c r="I22" s="398"/>
      <c r="J22" s="398"/>
      <c r="K22" s="398"/>
    </row>
    <row r="23" spans="1:11" ht="4.5" customHeight="1" x14ac:dyDescent="0.25">
      <c r="A23" s="398"/>
      <c r="B23" s="398"/>
      <c r="C23" s="398"/>
      <c r="D23" s="398"/>
      <c r="E23" s="398"/>
      <c r="F23" s="398"/>
      <c r="G23" s="398"/>
      <c r="H23" s="398"/>
      <c r="I23" s="398"/>
      <c r="J23" s="398"/>
      <c r="K23" s="398"/>
    </row>
  </sheetData>
  <mergeCells count="17">
    <mergeCell ref="A15:B15"/>
    <mergeCell ref="A16:B16"/>
    <mergeCell ref="A17:B17"/>
    <mergeCell ref="A18:B18"/>
    <mergeCell ref="A22:K23"/>
    <mergeCell ref="A1:K1"/>
    <mergeCell ref="A3:A4"/>
    <mergeCell ref="B3:B4"/>
    <mergeCell ref="C3:E3"/>
    <mergeCell ref="F3:H3"/>
    <mergeCell ref="I3:K3"/>
    <mergeCell ref="A13:J13"/>
    <mergeCell ref="A5:B5"/>
    <mergeCell ref="A6:B6"/>
    <mergeCell ref="A7:B7"/>
    <mergeCell ref="A8:B8"/>
    <mergeCell ref="A12:K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9"/>
  <sheetViews>
    <sheetView zoomScaleNormal="100" zoomScaleSheetLayoutView="110" workbookViewId="0">
      <selection activeCell="C3" sqref="C3:K3"/>
    </sheetView>
  </sheetViews>
  <sheetFormatPr defaultRowHeight="12.5" x14ac:dyDescent="0.25"/>
  <cols>
    <col min="1" max="1" width="14.54296875" bestFit="1" customWidth="1"/>
    <col min="2" max="2" width="33.7265625" customWidth="1"/>
    <col min="3" max="3" width="12.7265625" customWidth="1"/>
    <col min="4" max="4" width="12" customWidth="1"/>
    <col min="5" max="5" width="11" customWidth="1"/>
    <col min="6" max="6" width="11.7265625" customWidth="1"/>
    <col min="7" max="7" width="12.26953125" customWidth="1"/>
    <col min="8" max="8" width="11.7265625" customWidth="1"/>
  </cols>
  <sheetData>
    <row r="1" spans="1:13" ht="32.25" customHeight="1" x14ac:dyDescent="0.25">
      <c r="A1" s="307" t="s">
        <v>303</v>
      </c>
      <c r="B1" s="307"/>
      <c r="C1" s="307"/>
      <c r="D1" s="307"/>
      <c r="E1" s="307"/>
      <c r="F1" s="307"/>
      <c r="G1" s="307"/>
      <c r="H1" s="307"/>
    </row>
    <row r="2" spans="1:13" ht="14.5" x14ac:dyDescent="0.25">
      <c r="A2" s="4"/>
      <c r="B2" s="4"/>
      <c r="C2" s="17"/>
      <c r="D2" s="17"/>
      <c r="E2" s="17"/>
      <c r="F2" s="17"/>
      <c r="G2" s="17"/>
      <c r="H2" s="17"/>
    </row>
    <row r="3" spans="1:13" ht="28.5" customHeight="1" x14ac:dyDescent="0.25">
      <c r="A3" s="308" t="s">
        <v>101</v>
      </c>
      <c r="B3" s="309" t="s">
        <v>140</v>
      </c>
      <c r="C3" s="391" t="s">
        <v>273</v>
      </c>
      <c r="D3" s="391"/>
      <c r="E3" s="392"/>
      <c r="F3" s="391" t="s">
        <v>252</v>
      </c>
      <c r="G3" s="391"/>
      <c r="H3" s="392"/>
    </row>
    <row r="4" spans="1:13" ht="13" x14ac:dyDescent="0.25">
      <c r="A4" s="308"/>
      <c r="B4" s="309"/>
      <c r="C4" s="58" t="s">
        <v>1</v>
      </c>
      <c r="D4" s="58" t="s">
        <v>2</v>
      </c>
      <c r="E4" s="58" t="s">
        <v>3</v>
      </c>
      <c r="F4" s="58" t="s">
        <v>1</v>
      </c>
      <c r="G4" s="58" t="s">
        <v>2</v>
      </c>
      <c r="H4" s="58" t="s">
        <v>3</v>
      </c>
    </row>
    <row r="5" spans="1:13" ht="30" customHeight="1" x14ac:dyDescent="0.25">
      <c r="A5" s="401" t="s">
        <v>235</v>
      </c>
      <c r="B5" s="401"/>
      <c r="C5" s="109">
        <f t="shared" ref="C5:E5" si="0">SUM(C6:C9)</f>
        <v>83</v>
      </c>
      <c r="D5" s="109">
        <f t="shared" si="0"/>
        <v>85</v>
      </c>
      <c r="E5" s="109">
        <f t="shared" si="0"/>
        <v>4</v>
      </c>
      <c r="F5" s="109">
        <f t="shared" ref="F5:H5" si="1">SUM(F6:F9)</f>
        <v>77</v>
      </c>
      <c r="G5" s="109">
        <f t="shared" si="1"/>
        <v>73</v>
      </c>
      <c r="H5" s="109">
        <f t="shared" si="1"/>
        <v>6</v>
      </c>
    </row>
    <row r="6" spans="1:13" ht="30" customHeight="1" x14ac:dyDescent="0.25">
      <c r="A6" s="399" t="s">
        <v>141</v>
      </c>
      <c r="B6" s="399"/>
      <c r="C6" s="287">
        <v>0</v>
      </c>
      <c r="D6" s="287">
        <v>0</v>
      </c>
      <c r="E6" s="287">
        <v>0</v>
      </c>
      <c r="F6" s="287">
        <v>0</v>
      </c>
      <c r="G6" s="287">
        <v>0</v>
      </c>
      <c r="H6" s="287">
        <v>0</v>
      </c>
      <c r="M6" s="173"/>
    </row>
    <row r="7" spans="1:13" ht="30" customHeight="1" x14ac:dyDescent="0.25">
      <c r="A7" s="399" t="s">
        <v>142</v>
      </c>
      <c r="B7" s="399"/>
      <c r="C7" s="287">
        <v>78</v>
      </c>
      <c r="D7" s="287">
        <v>81</v>
      </c>
      <c r="E7" s="287">
        <v>3</v>
      </c>
      <c r="F7" s="287">
        <v>69</v>
      </c>
      <c r="G7" s="287">
        <v>65</v>
      </c>
      <c r="H7" s="287">
        <v>6</v>
      </c>
      <c r="M7" s="173"/>
    </row>
    <row r="8" spans="1:13" ht="30" customHeight="1" x14ac:dyDescent="0.25">
      <c r="A8" s="399" t="s">
        <v>143</v>
      </c>
      <c r="B8" s="399"/>
      <c r="C8" s="287">
        <v>5</v>
      </c>
      <c r="D8" s="287">
        <v>4</v>
      </c>
      <c r="E8" s="287">
        <v>1</v>
      </c>
      <c r="F8" s="287">
        <v>8</v>
      </c>
      <c r="G8" s="287">
        <v>8</v>
      </c>
      <c r="H8" s="287">
        <v>0</v>
      </c>
      <c r="M8" s="173"/>
    </row>
    <row r="9" spans="1:13" ht="30" customHeight="1" x14ac:dyDescent="0.25">
      <c r="A9" s="399" t="s">
        <v>144</v>
      </c>
      <c r="B9" s="399"/>
      <c r="C9" s="287">
        <v>0</v>
      </c>
      <c r="D9" s="287">
        <v>0</v>
      </c>
      <c r="E9" s="287">
        <v>0</v>
      </c>
      <c r="F9" s="287">
        <v>0</v>
      </c>
      <c r="G9" s="287">
        <v>0</v>
      </c>
      <c r="H9" s="287">
        <v>0</v>
      </c>
      <c r="M9" s="173"/>
    </row>
    <row r="10" spans="1:13" ht="30" customHeight="1" x14ac:dyDescent="0.25">
      <c r="A10" s="400" t="s">
        <v>236</v>
      </c>
      <c r="B10" s="400"/>
      <c r="C10" s="305" t="s">
        <v>271</v>
      </c>
      <c r="D10" s="305" t="s">
        <v>271</v>
      </c>
      <c r="E10" s="305" t="s">
        <v>271</v>
      </c>
      <c r="F10" s="109">
        <f t="shared" ref="F10:H10" si="2">SUM(F11:F14)</f>
        <v>5</v>
      </c>
      <c r="G10" s="109">
        <f t="shared" si="2"/>
        <v>4</v>
      </c>
      <c r="H10" s="109">
        <f t="shared" si="2"/>
        <v>1</v>
      </c>
    </row>
    <row r="11" spans="1:13" ht="30" customHeight="1" x14ac:dyDescent="0.25">
      <c r="A11" s="399" t="s">
        <v>141</v>
      </c>
      <c r="B11" s="399"/>
      <c r="C11" s="179" t="s">
        <v>240</v>
      </c>
      <c r="D11" s="179" t="s">
        <v>240</v>
      </c>
      <c r="E11" s="179" t="s">
        <v>240</v>
      </c>
      <c r="F11" s="179">
        <v>0</v>
      </c>
      <c r="G11" s="179">
        <v>0</v>
      </c>
      <c r="H11" s="179">
        <v>0</v>
      </c>
    </row>
    <row r="12" spans="1:13" ht="30" customHeight="1" x14ac:dyDescent="0.25">
      <c r="A12" s="399" t="s">
        <v>142</v>
      </c>
      <c r="B12" s="399"/>
      <c r="C12" s="179" t="s">
        <v>240</v>
      </c>
      <c r="D12" s="179" t="s">
        <v>240</v>
      </c>
      <c r="E12" s="179" t="s">
        <v>240</v>
      </c>
      <c r="F12" s="179">
        <v>1</v>
      </c>
      <c r="G12" s="179">
        <v>1</v>
      </c>
      <c r="H12" s="179">
        <v>0</v>
      </c>
    </row>
    <row r="13" spans="1:13" ht="30" customHeight="1" x14ac:dyDescent="0.25">
      <c r="A13" s="399" t="s">
        <v>143</v>
      </c>
      <c r="B13" s="399"/>
      <c r="C13" s="179" t="s">
        <v>240</v>
      </c>
      <c r="D13" s="179" t="s">
        <v>240</v>
      </c>
      <c r="E13" s="179" t="s">
        <v>240</v>
      </c>
      <c r="F13" s="179">
        <v>0</v>
      </c>
      <c r="G13" s="179">
        <v>0</v>
      </c>
      <c r="H13" s="179">
        <v>0</v>
      </c>
    </row>
    <row r="14" spans="1:13" ht="30" customHeight="1" x14ac:dyDescent="0.25">
      <c r="A14" s="399" t="s">
        <v>144</v>
      </c>
      <c r="B14" s="399"/>
      <c r="C14" s="179" t="s">
        <v>240</v>
      </c>
      <c r="D14" s="179" t="s">
        <v>240</v>
      </c>
      <c r="E14" s="179" t="s">
        <v>240</v>
      </c>
      <c r="F14" s="179">
        <v>4</v>
      </c>
      <c r="G14" s="179">
        <v>3</v>
      </c>
      <c r="H14" s="179">
        <v>1</v>
      </c>
    </row>
    <row r="15" spans="1:13" ht="30" customHeight="1" x14ac:dyDescent="0.25">
      <c r="A15" s="400" t="s">
        <v>237</v>
      </c>
      <c r="B15" s="400"/>
      <c r="C15" s="305" t="s">
        <v>271</v>
      </c>
      <c r="D15" s="305" t="s">
        <v>271</v>
      </c>
      <c r="E15" s="305" t="s">
        <v>271</v>
      </c>
      <c r="F15" s="305" t="s">
        <v>271</v>
      </c>
      <c r="G15" s="305" t="s">
        <v>271</v>
      </c>
      <c r="H15" s="305" t="s">
        <v>271</v>
      </c>
    </row>
    <row r="16" spans="1:13" ht="30" customHeight="1" x14ac:dyDescent="0.25">
      <c r="A16" s="399" t="s">
        <v>141</v>
      </c>
      <c r="B16" s="399"/>
      <c r="C16" s="179" t="s">
        <v>240</v>
      </c>
      <c r="D16" s="179" t="s">
        <v>240</v>
      </c>
      <c r="E16" s="179" t="s">
        <v>240</v>
      </c>
      <c r="F16" s="179" t="s">
        <v>240</v>
      </c>
      <c r="G16" s="179" t="s">
        <v>240</v>
      </c>
      <c r="H16" s="179" t="s">
        <v>240</v>
      </c>
    </row>
    <row r="17" spans="1:9" ht="30" customHeight="1" x14ac:dyDescent="0.25">
      <c r="A17" s="399" t="s">
        <v>142</v>
      </c>
      <c r="B17" s="399"/>
      <c r="C17" s="179" t="s">
        <v>240</v>
      </c>
      <c r="D17" s="179" t="s">
        <v>240</v>
      </c>
      <c r="E17" s="179" t="s">
        <v>240</v>
      </c>
      <c r="F17" s="179" t="s">
        <v>240</v>
      </c>
      <c r="G17" s="179" t="s">
        <v>240</v>
      </c>
      <c r="H17" s="179" t="s">
        <v>240</v>
      </c>
    </row>
    <row r="18" spans="1:9" ht="30" customHeight="1" x14ac:dyDescent="0.25">
      <c r="A18" s="399" t="s">
        <v>143</v>
      </c>
      <c r="B18" s="399"/>
      <c r="C18" s="179" t="s">
        <v>240</v>
      </c>
      <c r="D18" s="179" t="s">
        <v>240</v>
      </c>
      <c r="E18" s="179" t="s">
        <v>240</v>
      </c>
      <c r="F18" s="179" t="s">
        <v>240</v>
      </c>
      <c r="G18" s="179" t="s">
        <v>240</v>
      </c>
      <c r="H18" s="179" t="s">
        <v>240</v>
      </c>
    </row>
    <row r="19" spans="1:9" ht="30" customHeight="1" x14ac:dyDescent="0.25">
      <c r="A19" s="399" t="s">
        <v>144</v>
      </c>
      <c r="B19" s="399"/>
      <c r="C19" s="179" t="s">
        <v>240</v>
      </c>
      <c r="D19" s="179" t="s">
        <v>240</v>
      </c>
      <c r="E19" s="179" t="s">
        <v>240</v>
      </c>
      <c r="F19" s="179" t="s">
        <v>240</v>
      </c>
      <c r="G19" s="179" t="s">
        <v>240</v>
      </c>
      <c r="H19" s="179" t="s">
        <v>240</v>
      </c>
    </row>
    <row r="20" spans="1:9" ht="30" customHeight="1" x14ac:dyDescent="0.25">
      <c r="A20" s="400" t="s">
        <v>238</v>
      </c>
      <c r="B20" s="400"/>
      <c r="C20" s="305" t="s">
        <v>271</v>
      </c>
      <c r="D20" s="305" t="s">
        <v>271</v>
      </c>
      <c r="E20" s="305" t="s">
        <v>271</v>
      </c>
      <c r="F20" s="109">
        <f t="shared" ref="F20:H20" si="3">SUM(F21:F24)</f>
        <v>27</v>
      </c>
      <c r="G20" s="109">
        <f t="shared" si="3"/>
        <v>20</v>
      </c>
      <c r="H20" s="109">
        <f t="shared" si="3"/>
        <v>79</v>
      </c>
      <c r="I20" s="116"/>
    </row>
    <row r="21" spans="1:9" ht="30" customHeight="1" x14ac:dyDescent="0.25">
      <c r="A21" s="399" t="s">
        <v>141</v>
      </c>
      <c r="B21" s="399"/>
      <c r="C21" s="179" t="s">
        <v>240</v>
      </c>
      <c r="D21" s="179" t="s">
        <v>240</v>
      </c>
      <c r="E21" s="179" t="s">
        <v>240</v>
      </c>
      <c r="F21" s="179">
        <v>0</v>
      </c>
      <c r="G21" s="179">
        <v>0</v>
      </c>
      <c r="H21" s="179">
        <v>0</v>
      </c>
    </row>
    <row r="22" spans="1:9" ht="30" customHeight="1" x14ac:dyDescent="0.25">
      <c r="A22" s="399" t="s">
        <v>142</v>
      </c>
      <c r="B22" s="399"/>
      <c r="C22" s="179" t="s">
        <v>240</v>
      </c>
      <c r="D22" s="179" t="s">
        <v>240</v>
      </c>
      <c r="E22" s="179" t="s">
        <v>240</v>
      </c>
      <c r="F22" s="179">
        <v>11</v>
      </c>
      <c r="G22" s="179">
        <v>8</v>
      </c>
      <c r="H22" s="179">
        <v>52</v>
      </c>
    </row>
    <row r="23" spans="1:9" ht="30" customHeight="1" x14ac:dyDescent="0.25">
      <c r="A23" s="399" t="s">
        <v>143</v>
      </c>
      <c r="B23" s="399"/>
      <c r="C23" s="179" t="s">
        <v>240</v>
      </c>
      <c r="D23" s="179" t="s">
        <v>240</v>
      </c>
      <c r="E23" s="179" t="s">
        <v>240</v>
      </c>
      <c r="F23" s="179">
        <v>3</v>
      </c>
      <c r="G23" s="179">
        <v>2</v>
      </c>
      <c r="H23" s="179">
        <v>21</v>
      </c>
    </row>
    <row r="24" spans="1:9" ht="30" customHeight="1" x14ac:dyDescent="0.25">
      <c r="A24" s="399" t="s">
        <v>144</v>
      </c>
      <c r="B24" s="399"/>
      <c r="C24" s="179" t="s">
        <v>240</v>
      </c>
      <c r="D24" s="179" t="s">
        <v>240</v>
      </c>
      <c r="E24" s="179" t="s">
        <v>240</v>
      </c>
      <c r="F24" s="179">
        <v>13</v>
      </c>
      <c r="G24" s="179">
        <v>10</v>
      </c>
      <c r="H24" s="179">
        <v>6</v>
      </c>
    </row>
    <row r="25" spans="1:9" x14ac:dyDescent="0.25">
      <c r="A25" s="208" t="s">
        <v>253</v>
      </c>
    </row>
    <row r="26" spans="1:9" x14ac:dyDescent="0.25">
      <c r="A26" s="218" t="s">
        <v>275</v>
      </c>
    </row>
    <row r="27" spans="1:9" x14ac:dyDescent="0.25">
      <c r="A27" s="210" t="s">
        <v>241</v>
      </c>
    </row>
    <row r="28" spans="1:9" s="208" customFormat="1" ht="10.5" x14ac:dyDescent="0.25">
      <c r="A28" s="208" t="s">
        <v>304</v>
      </c>
    </row>
    <row r="29" spans="1:9" x14ac:dyDescent="0.25">
      <c r="A29" s="208"/>
    </row>
  </sheetData>
  <mergeCells count="25">
    <mergeCell ref="A5:B5"/>
    <mergeCell ref="A1:H1"/>
    <mergeCell ref="A3:A4"/>
    <mergeCell ref="B3:B4"/>
    <mergeCell ref="C3:E3"/>
    <mergeCell ref="F3:H3"/>
    <mergeCell ref="A12:B12"/>
    <mergeCell ref="A6:B6"/>
    <mergeCell ref="A7:B7"/>
    <mergeCell ref="A8:B8"/>
    <mergeCell ref="A9:B9"/>
    <mergeCell ref="A10:B10"/>
    <mergeCell ref="A11:B11"/>
    <mergeCell ref="A18:B18"/>
    <mergeCell ref="A19:B19"/>
    <mergeCell ref="A23:B23"/>
    <mergeCell ref="A24:B24"/>
    <mergeCell ref="A20:B20"/>
    <mergeCell ref="A21:B21"/>
    <mergeCell ref="A22:B22"/>
    <mergeCell ref="A13:B13"/>
    <mergeCell ref="A14:B14"/>
    <mergeCell ref="A15:B15"/>
    <mergeCell ref="A16:B16"/>
    <mergeCell ref="A17:B17"/>
  </mergeCells>
  <pageMargins left="0.7" right="0.7" top="0.75" bottom="0.75" header="0.3" footer="0.3"/>
  <pageSetup paperSize="9"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7"/>
  <sheetViews>
    <sheetView zoomScaleNormal="100" workbookViewId="0">
      <selection activeCell="C3" sqref="C3:K3"/>
    </sheetView>
  </sheetViews>
  <sheetFormatPr defaultRowHeight="12.5" x14ac:dyDescent="0.25"/>
  <cols>
    <col min="1" max="1" width="14.54296875" bestFit="1" customWidth="1"/>
    <col min="2" max="2" width="33.7265625" customWidth="1"/>
    <col min="3" max="3" width="13.81640625" customWidth="1"/>
    <col min="4" max="4" width="12.54296875" customWidth="1"/>
    <col min="5" max="5" width="9.54296875" customWidth="1"/>
    <col min="6" max="6" width="10.54296875" customWidth="1"/>
    <col min="7" max="7" width="13.453125" customWidth="1"/>
    <col min="8" max="8" width="9.453125" customWidth="1"/>
    <col min="9" max="9" width="10.54296875" customWidth="1"/>
    <col min="10" max="10" width="9.54296875" customWidth="1"/>
  </cols>
  <sheetData>
    <row r="1" spans="1:14" ht="34.5" customHeight="1" x14ac:dyDescent="0.25">
      <c r="A1" s="307" t="s">
        <v>305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4" ht="14.5" x14ac:dyDescent="0.25">
      <c r="A2" s="4"/>
      <c r="B2" s="4"/>
      <c r="C2" s="17"/>
      <c r="D2" s="17"/>
      <c r="E2" s="17"/>
      <c r="F2" s="17"/>
      <c r="G2" s="17"/>
      <c r="H2" s="17"/>
      <c r="I2" s="17"/>
    </row>
    <row r="3" spans="1:14" ht="56.15" customHeight="1" x14ac:dyDescent="0.25">
      <c r="A3" s="110" t="s">
        <v>101</v>
      </c>
      <c r="B3" s="111" t="s">
        <v>140</v>
      </c>
      <c r="C3" s="103" t="s">
        <v>145</v>
      </c>
      <c r="D3" s="72" t="s">
        <v>146</v>
      </c>
      <c r="E3" s="72" t="s">
        <v>147</v>
      </c>
      <c r="F3" s="72" t="s">
        <v>148</v>
      </c>
      <c r="G3" s="72" t="s">
        <v>149</v>
      </c>
      <c r="H3" s="72" t="s">
        <v>150</v>
      </c>
      <c r="I3" s="72" t="s">
        <v>151</v>
      </c>
      <c r="J3" s="72" t="s">
        <v>194</v>
      </c>
    </row>
    <row r="4" spans="1:14" ht="30" customHeight="1" x14ac:dyDescent="0.35">
      <c r="A4" s="401" t="s">
        <v>235</v>
      </c>
      <c r="B4" s="401"/>
      <c r="C4" s="112">
        <f>SUM(C5:C8)</f>
        <v>25</v>
      </c>
      <c r="D4" s="112">
        <f t="shared" ref="D4:I4" si="0">SUM(D5:D8)</f>
        <v>36</v>
      </c>
      <c r="E4" s="112">
        <f t="shared" si="0"/>
        <v>2</v>
      </c>
      <c r="F4" s="112">
        <f t="shared" si="0"/>
        <v>20</v>
      </c>
      <c r="G4" s="112">
        <f t="shared" si="0"/>
        <v>0</v>
      </c>
      <c r="H4" s="112">
        <f t="shared" si="0"/>
        <v>0</v>
      </c>
      <c r="I4" s="112">
        <f t="shared" si="0"/>
        <v>1</v>
      </c>
      <c r="J4" s="171">
        <f>SUM(C4:I4)</f>
        <v>84</v>
      </c>
      <c r="M4" s="404"/>
      <c r="N4" s="404"/>
    </row>
    <row r="5" spans="1:14" ht="30" customHeight="1" x14ac:dyDescent="0.3">
      <c r="A5" s="402" t="s">
        <v>141</v>
      </c>
      <c r="B5" s="403"/>
      <c r="C5" s="262">
        <v>0</v>
      </c>
      <c r="D5" s="262">
        <v>0</v>
      </c>
      <c r="E5" s="262">
        <v>0</v>
      </c>
      <c r="F5" s="262">
        <v>0</v>
      </c>
      <c r="G5" s="262">
        <v>0</v>
      </c>
      <c r="H5" s="262">
        <v>0</v>
      </c>
      <c r="I5" s="262">
        <v>0</v>
      </c>
      <c r="J5" s="171">
        <f t="shared" ref="J5:J8" si="1">SUM(C5:I5)</f>
        <v>0</v>
      </c>
      <c r="M5" s="405"/>
      <c r="N5" s="405"/>
    </row>
    <row r="6" spans="1:14" ht="30" customHeight="1" x14ac:dyDescent="0.3">
      <c r="A6" s="402" t="s">
        <v>142</v>
      </c>
      <c r="B6" s="403"/>
      <c r="C6" s="262">
        <v>24</v>
      </c>
      <c r="D6" s="262">
        <v>36</v>
      </c>
      <c r="E6" s="262">
        <v>2</v>
      </c>
      <c r="F6" s="262">
        <v>19</v>
      </c>
      <c r="G6" s="262">
        <v>0</v>
      </c>
      <c r="H6" s="262">
        <v>0</v>
      </c>
      <c r="I6" s="262">
        <v>0</v>
      </c>
      <c r="J6" s="171">
        <f t="shared" si="1"/>
        <v>81</v>
      </c>
      <c r="M6" s="405"/>
      <c r="N6" s="405"/>
    </row>
    <row r="7" spans="1:14" ht="30" customHeight="1" x14ac:dyDescent="0.3">
      <c r="A7" s="402" t="s">
        <v>143</v>
      </c>
      <c r="B7" s="403"/>
      <c r="C7" s="262">
        <v>1</v>
      </c>
      <c r="D7" s="262">
        <v>0</v>
      </c>
      <c r="E7" s="262">
        <v>0</v>
      </c>
      <c r="F7" s="262">
        <v>1</v>
      </c>
      <c r="G7" s="262"/>
      <c r="H7" s="262">
        <v>0</v>
      </c>
      <c r="I7" s="262">
        <v>1</v>
      </c>
      <c r="J7" s="171">
        <f t="shared" si="1"/>
        <v>3</v>
      </c>
      <c r="M7" s="405"/>
      <c r="N7" s="405"/>
    </row>
    <row r="8" spans="1:14" ht="30" customHeight="1" x14ac:dyDescent="0.3">
      <c r="A8" s="402" t="s">
        <v>144</v>
      </c>
      <c r="B8" s="403"/>
      <c r="C8" s="262">
        <v>0</v>
      </c>
      <c r="D8" s="262">
        <v>0</v>
      </c>
      <c r="E8" s="262">
        <v>0</v>
      </c>
      <c r="F8" s="262">
        <v>0</v>
      </c>
      <c r="G8" s="262">
        <v>0</v>
      </c>
      <c r="H8" s="262">
        <v>0</v>
      </c>
      <c r="I8" s="262">
        <v>0</v>
      </c>
      <c r="J8" s="171">
        <f t="shared" si="1"/>
        <v>0</v>
      </c>
      <c r="M8" s="405"/>
      <c r="N8" s="405"/>
    </row>
    <row r="9" spans="1:14" ht="30" customHeight="1" x14ac:dyDescent="0.25">
      <c r="A9" s="400" t="s">
        <v>236</v>
      </c>
      <c r="B9" s="400"/>
      <c r="C9" s="303" t="s">
        <v>271</v>
      </c>
      <c r="D9" s="303" t="s">
        <v>271</v>
      </c>
      <c r="E9" s="303" t="s">
        <v>271</v>
      </c>
      <c r="F9" s="303" t="s">
        <v>271</v>
      </c>
      <c r="G9" s="303" t="s">
        <v>271</v>
      </c>
      <c r="H9" s="303" t="s">
        <v>271</v>
      </c>
      <c r="I9" s="303" t="s">
        <v>271</v>
      </c>
      <c r="J9" s="304" t="s">
        <v>271</v>
      </c>
    </row>
    <row r="10" spans="1:14" ht="30" customHeight="1" x14ac:dyDescent="0.25">
      <c r="A10" s="402" t="s">
        <v>141</v>
      </c>
      <c r="B10" s="403"/>
      <c r="C10" s="106" t="s">
        <v>240</v>
      </c>
      <c r="D10" s="106" t="s">
        <v>240</v>
      </c>
      <c r="E10" s="106" t="s">
        <v>240</v>
      </c>
      <c r="F10" s="106" t="s">
        <v>240</v>
      </c>
      <c r="G10" s="106" t="s">
        <v>240</v>
      </c>
      <c r="H10" s="106" t="s">
        <v>240</v>
      </c>
      <c r="I10" s="106" t="s">
        <v>240</v>
      </c>
      <c r="J10" s="304" t="s">
        <v>271</v>
      </c>
    </row>
    <row r="11" spans="1:14" ht="30" customHeight="1" x14ac:dyDescent="0.25">
      <c r="A11" s="402" t="s">
        <v>142</v>
      </c>
      <c r="B11" s="403"/>
      <c r="C11" s="106" t="s">
        <v>240</v>
      </c>
      <c r="D11" s="106" t="s">
        <v>240</v>
      </c>
      <c r="E11" s="106" t="s">
        <v>240</v>
      </c>
      <c r="F11" s="106" t="s">
        <v>240</v>
      </c>
      <c r="G11" s="106" t="s">
        <v>240</v>
      </c>
      <c r="H11" s="106" t="s">
        <v>240</v>
      </c>
      <c r="I11" s="106" t="s">
        <v>240</v>
      </c>
      <c r="J11" s="304" t="s">
        <v>271</v>
      </c>
    </row>
    <row r="12" spans="1:14" ht="30" customHeight="1" x14ac:dyDescent="0.25">
      <c r="A12" s="402" t="s">
        <v>143</v>
      </c>
      <c r="B12" s="403"/>
      <c r="C12" s="106" t="s">
        <v>240</v>
      </c>
      <c r="D12" s="106" t="s">
        <v>240</v>
      </c>
      <c r="E12" s="106" t="s">
        <v>240</v>
      </c>
      <c r="F12" s="106" t="s">
        <v>240</v>
      </c>
      <c r="G12" s="106" t="s">
        <v>240</v>
      </c>
      <c r="H12" s="106" t="s">
        <v>240</v>
      </c>
      <c r="I12" s="106" t="s">
        <v>240</v>
      </c>
      <c r="J12" s="304" t="s">
        <v>271</v>
      </c>
    </row>
    <row r="13" spans="1:14" ht="30" customHeight="1" x14ac:dyDescent="0.25">
      <c r="A13" s="402" t="s">
        <v>144</v>
      </c>
      <c r="B13" s="403"/>
      <c r="C13" s="106" t="s">
        <v>240</v>
      </c>
      <c r="D13" s="106" t="s">
        <v>240</v>
      </c>
      <c r="E13" s="106" t="s">
        <v>240</v>
      </c>
      <c r="F13" s="106" t="s">
        <v>240</v>
      </c>
      <c r="G13" s="106" t="s">
        <v>240</v>
      </c>
      <c r="H13" s="106" t="s">
        <v>240</v>
      </c>
      <c r="I13" s="106" t="s">
        <v>240</v>
      </c>
      <c r="J13" s="304" t="s">
        <v>271</v>
      </c>
    </row>
    <row r="14" spans="1:14" ht="30" customHeight="1" x14ac:dyDescent="0.25">
      <c r="A14" s="400" t="s">
        <v>237</v>
      </c>
      <c r="B14" s="400"/>
      <c r="C14" s="303" t="s">
        <v>271</v>
      </c>
      <c r="D14" s="303" t="s">
        <v>271</v>
      </c>
      <c r="E14" s="303" t="s">
        <v>271</v>
      </c>
      <c r="F14" s="303" t="s">
        <v>271</v>
      </c>
      <c r="G14" s="303" t="s">
        <v>271</v>
      </c>
      <c r="H14" s="303" t="s">
        <v>271</v>
      </c>
      <c r="I14" s="303" t="s">
        <v>271</v>
      </c>
      <c r="J14" s="303" t="s">
        <v>271</v>
      </c>
    </row>
    <row r="15" spans="1:14" ht="30" customHeight="1" x14ac:dyDescent="0.25">
      <c r="A15" s="402" t="s">
        <v>141</v>
      </c>
      <c r="B15" s="403"/>
      <c r="C15" s="179" t="s">
        <v>240</v>
      </c>
      <c r="D15" s="179" t="s">
        <v>240</v>
      </c>
      <c r="E15" s="179" t="s">
        <v>240</v>
      </c>
      <c r="F15" s="179" t="s">
        <v>240</v>
      </c>
      <c r="G15" s="179" t="s">
        <v>240</v>
      </c>
      <c r="H15" s="179" t="s">
        <v>240</v>
      </c>
      <c r="I15" s="179" t="s">
        <v>240</v>
      </c>
      <c r="J15" s="303" t="s">
        <v>271</v>
      </c>
    </row>
    <row r="16" spans="1:14" ht="30" customHeight="1" x14ac:dyDescent="0.25">
      <c r="A16" s="402" t="s">
        <v>142</v>
      </c>
      <c r="B16" s="403"/>
      <c r="C16" s="179" t="s">
        <v>240</v>
      </c>
      <c r="D16" s="179" t="s">
        <v>240</v>
      </c>
      <c r="E16" s="179" t="s">
        <v>240</v>
      </c>
      <c r="F16" s="179" t="s">
        <v>240</v>
      </c>
      <c r="G16" s="179" t="s">
        <v>240</v>
      </c>
      <c r="H16" s="179" t="s">
        <v>240</v>
      </c>
      <c r="I16" s="179" t="s">
        <v>240</v>
      </c>
      <c r="J16" s="303" t="s">
        <v>271</v>
      </c>
    </row>
    <row r="17" spans="1:10" ht="30" customHeight="1" x14ac:dyDescent="0.25">
      <c r="A17" s="402" t="s">
        <v>143</v>
      </c>
      <c r="B17" s="403"/>
      <c r="C17" s="179" t="s">
        <v>240</v>
      </c>
      <c r="D17" s="179" t="s">
        <v>240</v>
      </c>
      <c r="E17" s="179" t="s">
        <v>240</v>
      </c>
      <c r="F17" s="179" t="s">
        <v>240</v>
      </c>
      <c r="G17" s="179" t="s">
        <v>240</v>
      </c>
      <c r="H17" s="179" t="s">
        <v>240</v>
      </c>
      <c r="I17" s="179" t="s">
        <v>240</v>
      </c>
      <c r="J17" s="303" t="s">
        <v>271</v>
      </c>
    </row>
    <row r="18" spans="1:10" ht="30" customHeight="1" x14ac:dyDescent="0.25">
      <c r="A18" s="402" t="s">
        <v>144</v>
      </c>
      <c r="B18" s="403"/>
      <c r="C18" s="179" t="s">
        <v>240</v>
      </c>
      <c r="D18" s="179" t="s">
        <v>240</v>
      </c>
      <c r="E18" s="179" t="s">
        <v>240</v>
      </c>
      <c r="F18" s="179" t="s">
        <v>240</v>
      </c>
      <c r="G18" s="179" t="s">
        <v>240</v>
      </c>
      <c r="H18" s="179" t="s">
        <v>240</v>
      </c>
      <c r="I18" s="179" t="s">
        <v>240</v>
      </c>
      <c r="J18" s="303" t="s">
        <v>271</v>
      </c>
    </row>
    <row r="19" spans="1:10" ht="30" customHeight="1" x14ac:dyDescent="0.25">
      <c r="A19" s="400" t="s">
        <v>238</v>
      </c>
      <c r="B19" s="400"/>
      <c r="C19" s="303" t="s">
        <v>271</v>
      </c>
      <c r="D19" s="303" t="s">
        <v>271</v>
      </c>
      <c r="E19" s="303" t="s">
        <v>271</v>
      </c>
      <c r="F19" s="303" t="s">
        <v>271</v>
      </c>
      <c r="G19" s="303" t="s">
        <v>271</v>
      </c>
      <c r="H19" s="303" t="s">
        <v>271</v>
      </c>
      <c r="I19" s="303" t="s">
        <v>271</v>
      </c>
      <c r="J19" s="303" t="s">
        <v>271</v>
      </c>
    </row>
    <row r="20" spans="1:10" ht="30" customHeight="1" x14ac:dyDescent="0.25">
      <c r="A20" s="402" t="s">
        <v>141</v>
      </c>
      <c r="B20" s="403"/>
      <c r="C20" s="179" t="s">
        <v>240</v>
      </c>
      <c r="D20" s="179" t="s">
        <v>240</v>
      </c>
      <c r="E20" s="179" t="s">
        <v>240</v>
      </c>
      <c r="F20" s="179" t="s">
        <v>240</v>
      </c>
      <c r="G20" s="179" t="s">
        <v>240</v>
      </c>
      <c r="H20" s="179" t="s">
        <v>240</v>
      </c>
      <c r="I20" s="179" t="s">
        <v>240</v>
      </c>
      <c r="J20" s="303" t="s">
        <v>271</v>
      </c>
    </row>
    <row r="21" spans="1:10" ht="30" customHeight="1" x14ac:dyDescent="0.25">
      <c r="A21" s="402" t="s">
        <v>142</v>
      </c>
      <c r="B21" s="403"/>
      <c r="C21" s="179" t="s">
        <v>240</v>
      </c>
      <c r="D21" s="179" t="s">
        <v>240</v>
      </c>
      <c r="E21" s="179" t="s">
        <v>240</v>
      </c>
      <c r="F21" s="179" t="s">
        <v>240</v>
      </c>
      <c r="G21" s="179" t="s">
        <v>240</v>
      </c>
      <c r="H21" s="179" t="s">
        <v>240</v>
      </c>
      <c r="I21" s="179" t="s">
        <v>240</v>
      </c>
      <c r="J21" s="303" t="s">
        <v>271</v>
      </c>
    </row>
    <row r="22" spans="1:10" ht="30" customHeight="1" x14ac:dyDescent="0.25">
      <c r="A22" s="402" t="s">
        <v>143</v>
      </c>
      <c r="B22" s="403"/>
      <c r="C22" s="179" t="s">
        <v>240</v>
      </c>
      <c r="D22" s="179" t="s">
        <v>240</v>
      </c>
      <c r="E22" s="179" t="s">
        <v>240</v>
      </c>
      <c r="F22" s="179" t="s">
        <v>240</v>
      </c>
      <c r="G22" s="179" t="s">
        <v>240</v>
      </c>
      <c r="H22" s="179" t="s">
        <v>240</v>
      </c>
      <c r="I22" s="179" t="s">
        <v>240</v>
      </c>
      <c r="J22" s="303" t="s">
        <v>271</v>
      </c>
    </row>
    <row r="23" spans="1:10" ht="30" customHeight="1" x14ac:dyDescent="0.25">
      <c r="A23" s="402" t="s">
        <v>144</v>
      </c>
      <c r="B23" s="403"/>
      <c r="C23" s="179" t="s">
        <v>240</v>
      </c>
      <c r="D23" s="179" t="s">
        <v>240</v>
      </c>
      <c r="E23" s="179" t="s">
        <v>240</v>
      </c>
      <c r="F23" s="179" t="s">
        <v>240</v>
      </c>
      <c r="G23" s="179" t="s">
        <v>240</v>
      </c>
      <c r="H23" s="179" t="s">
        <v>240</v>
      </c>
      <c r="I23" s="179" t="s">
        <v>240</v>
      </c>
      <c r="J23" s="303" t="s">
        <v>271</v>
      </c>
    </row>
    <row r="24" spans="1:10" x14ac:dyDescent="0.25">
      <c r="A24" s="118" t="s">
        <v>253</v>
      </c>
    </row>
    <row r="25" spans="1:10" x14ac:dyDescent="0.25">
      <c r="A25" s="218" t="s">
        <v>275</v>
      </c>
    </row>
    <row r="26" spans="1:10" x14ac:dyDescent="0.25">
      <c r="A26" s="208" t="s">
        <v>304</v>
      </c>
    </row>
    <row r="27" spans="1:10" x14ac:dyDescent="0.25">
      <c r="A27" s="208"/>
    </row>
  </sheetData>
  <mergeCells count="26">
    <mergeCell ref="M8:N8"/>
    <mergeCell ref="A10:B10"/>
    <mergeCell ref="A11:B11"/>
    <mergeCell ref="A12:B12"/>
    <mergeCell ref="A13:B13"/>
    <mergeCell ref="A9:B9"/>
    <mergeCell ref="A8:B8"/>
    <mergeCell ref="A1:J1"/>
    <mergeCell ref="M4:N4"/>
    <mergeCell ref="M5:N5"/>
    <mergeCell ref="M6:N6"/>
    <mergeCell ref="M7:N7"/>
    <mergeCell ref="A4:B4"/>
    <mergeCell ref="A5:B5"/>
    <mergeCell ref="A6:B6"/>
    <mergeCell ref="A7:B7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</mergeCells>
  <pageMargins left="0.7" right="0.7" top="0.75" bottom="0.75" header="0.3" footer="0.3"/>
  <pageSetup paperSize="9" scale="64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B3E03-863B-4BB7-BE92-FBD0DBF5043F}">
  <dimension ref="A1:T50"/>
  <sheetViews>
    <sheetView tabSelected="1" zoomScaleNormal="100" workbookViewId="0">
      <pane xSplit="1" ySplit="4" topLeftCell="B5" activePane="bottomRight" state="frozen"/>
      <selection sqref="A1:B1"/>
      <selection pane="topRight" sqref="A1:B1"/>
      <selection pane="bottomLeft" sqref="A1:B1"/>
      <selection pane="bottomRight" activeCell="C3" sqref="C3:K3"/>
    </sheetView>
  </sheetViews>
  <sheetFormatPr defaultColWidth="9.1796875" defaultRowHeight="13" x14ac:dyDescent="0.3"/>
  <cols>
    <col min="1" max="1" width="21" style="1" customWidth="1"/>
    <col min="2" max="2" width="32.1796875" style="1" customWidth="1"/>
    <col min="3" max="11" width="9.54296875" style="1" customWidth="1"/>
    <col min="12" max="16384" width="9.1796875" style="1"/>
  </cols>
  <sheetData>
    <row r="1" spans="1:15" s="2" customFormat="1" ht="19.399999999999999" customHeight="1" x14ac:dyDescent="0.25">
      <c r="A1" s="307" t="s">
        <v>272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5" s="2" customFormat="1" ht="8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M2" s="175"/>
      <c r="N2" s="175"/>
      <c r="O2" s="175"/>
    </row>
    <row r="3" spans="1:15" s="2" customFormat="1" ht="45" customHeight="1" x14ac:dyDescent="0.25">
      <c r="A3" s="308" t="s">
        <v>24</v>
      </c>
      <c r="B3" s="309" t="s">
        <v>8</v>
      </c>
      <c r="C3" s="310" t="s">
        <v>273</v>
      </c>
      <c r="D3" s="310"/>
      <c r="E3" s="310"/>
      <c r="F3" s="310" t="s">
        <v>252</v>
      </c>
      <c r="G3" s="310"/>
      <c r="H3" s="310"/>
      <c r="I3" s="311" t="s">
        <v>274</v>
      </c>
      <c r="J3" s="311"/>
      <c r="K3" s="311"/>
      <c r="M3" s="175"/>
      <c r="N3" s="175"/>
      <c r="O3" s="175"/>
    </row>
    <row r="4" spans="1:15" s="3" customFormat="1" ht="18.75" customHeight="1" x14ac:dyDescent="0.3">
      <c r="A4" s="308"/>
      <c r="B4" s="309"/>
      <c r="C4" s="58" t="s">
        <v>1</v>
      </c>
      <c r="D4" s="58" t="s">
        <v>2</v>
      </c>
      <c r="E4" s="58" t="s">
        <v>3</v>
      </c>
      <c r="F4" s="58" t="s">
        <v>1</v>
      </c>
      <c r="G4" s="58" t="s">
        <v>2</v>
      </c>
      <c r="H4" s="58" t="s">
        <v>3</v>
      </c>
      <c r="I4" s="58" t="s">
        <v>1</v>
      </c>
      <c r="J4" s="58" t="s">
        <v>2</v>
      </c>
      <c r="K4" s="58" t="s">
        <v>3</v>
      </c>
    </row>
    <row r="5" spans="1:15" s="54" customFormat="1" ht="19" customHeight="1" x14ac:dyDescent="0.25">
      <c r="A5" s="189" t="s">
        <v>251</v>
      </c>
      <c r="B5" s="190" t="s">
        <v>270</v>
      </c>
      <c r="C5" s="191">
        <f>C7+C9</f>
        <v>0</v>
      </c>
      <c r="D5" s="191">
        <f t="shared" ref="D5:E5" si="0">D7+D9</f>
        <v>3</v>
      </c>
      <c r="E5" s="191">
        <f t="shared" si="0"/>
        <v>1</v>
      </c>
      <c r="F5" s="191">
        <f>F7+F9</f>
        <v>3</v>
      </c>
      <c r="G5" s="191">
        <f t="shared" ref="G5:H5" si="1">G7+G9</f>
        <v>2</v>
      </c>
      <c r="H5" s="191">
        <f t="shared" si="1"/>
        <v>4</v>
      </c>
      <c r="I5" s="255">
        <f t="shared" ref="I5:I16" si="2">C5/F5-1</f>
        <v>-1</v>
      </c>
      <c r="J5" s="255">
        <f t="shared" ref="J5:J16" si="3">D5/G5-1</f>
        <v>0.5</v>
      </c>
      <c r="K5" s="255">
        <f t="shared" ref="K5:K16" si="4">E5/H5-1</f>
        <v>-0.75</v>
      </c>
    </row>
    <row r="6" spans="1:15" s="54" customFormat="1" ht="0.5" customHeight="1" x14ac:dyDescent="0.25">
      <c r="A6" s="189"/>
      <c r="B6" s="190" t="s">
        <v>127</v>
      </c>
      <c r="C6" s="191">
        <f>C8+C10</f>
        <v>0</v>
      </c>
      <c r="D6" s="191">
        <f t="shared" ref="D6:E6" si="5">D8+D10</f>
        <v>0</v>
      </c>
      <c r="E6" s="191">
        <f t="shared" si="5"/>
        <v>0</v>
      </c>
      <c r="F6" s="191">
        <f>F8+F10</f>
        <v>0</v>
      </c>
      <c r="G6" s="191">
        <f t="shared" ref="G6:H6" si="6">G8+G10</f>
        <v>0</v>
      </c>
      <c r="H6" s="191">
        <f t="shared" si="6"/>
        <v>0</v>
      </c>
      <c r="I6" s="255" t="e">
        <f t="shared" si="2"/>
        <v>#DIV/0!</v>
      </c>
      <c r="J6" s="255" t="e">
        <f t="shared" si="3"/>
        <v>#DIV/0!</v>
      </c>
      <c r="K6" s="255" t="e">
        <f t="shared" si="4"/>
        <v>#DIV/0!</v>
      </c>
    </row>
    <row r="7" spans="1:15" s="54" customFormat="1" ht="19" customHeight="1" x14ac:dyDescent="0.25">
      <c r="A7" s="192" t="s">
        <v>229</v>
      </c>
      <c r="B7" s="190" t="s">
        <v>12</v>
      </c>
      <c r="C7" s="190">
        <v>0</v>
      </c>
      <c r="D7" s="190">
        <v>2</v>
      </c>
      <c r="E7" s="190">
        <v>1</v>
      </c>
      <c r="F7" s="190">
        <v>3</v>
      </c>
      <c r="G7" s="190">
        <v>2</v>
      </c>
      <c r="H7" s="190">
        <v>4</v>
      </c>
      <c r="I7" s="256">
        <f t="shared" si="2"/>
        <v>-1</v>
      </c>
      <c r="J7" s="256">
        <f t="shared" si="3"/>
        <v>0</v>
      </c>
      <c r="K7" s="256">
        <f t="shared" si="4"/>
        <v>-0.75</v>
      </c>
    </row>
    <row r="8" spans="1:15" s="54" customFormat="1" ht="19" hidden="1" customHeight="1" x14ac:dyDescent="0.25">
      <c r="A8" s="192"/>
      <c r="B8" s="190" t="s">
        <v>127</v>
      </c>
      <c r="C8" s="56"/>
      <c r="D8" s="56"/>
      <c r="E8" s="56"/>
      <c r="F8" s="56"/>
      <c r="G8" s="56"/>
      <c r="H8" s="56"/>
      <c r="I8" s="256" t="e">
        <f t="shared" si="2"/>
        <v>#DIV/0!</v>
      </c>
      <c r="J8" s="256" t="e">
        <f t="shared" si="3"/>
        <v>#DIV/0!</v>
      </c>
      <c r="K8" s="256" t="e">
        <f t="shared" si="4"/>
        <v>#DIV/0!</v>
      </c>
    </row>
    <row r="9" spans="1:15" s="54" customFormat="1" ht="19" customHeight="1" x14ac:dyDescent="0.25">
      <c r="A9" s="192" t="s">
        <v>232</v>
      </c>
      <c r="B9" s="190" t="s">
        <v>12</v>
      </c>
      <c r="C9" s="56">
        <v>0</v>
      </c>
      <c r="D9" s="56">
        <v>1</v>
      </c>
      <c r="E9" s="56">
        <v>0</v>
      </c>
      <c r="F9" s="56">
        <v>0</v>
      </c>
      <c r="G9" s="56">
        <v>0</v>
      </c>
      <c r="H9" s="56">
        <v>0</v>
      </c>
      <c r="I9" s="256" t="s">
        <v>239</v>
      </c>
      <c r="J9" s="256" t="s">
        <v>239</v>
      </c>
      <c r="K9" s="256" t="s">
        <v>239</v>
      </c>
    </row>
    <row r="10" spans="1:15" s="54" customFormat="1" ht="19" hidden="1" customHeight="1" x14ac:dyDescent="0.25">
      <c r="A10" s="192"/>
      <c r="B10" s="190" t="s">
        <v>127</v>
      </c>
      <c r="C10" s="56"/>
      <c r="D10" s="56"/>
      <c r="E10" s="56"/>
      <c r="F10" s="56"/>
      <c r="G10" s="56"/>
      <c r="H10" s="56"/>
      <c r="I10" s="256" t="e">
        <f t="shared" si="2"/>
        <v>#DIV/0!</v>
      </c>
      <c r="J10" s="256" t="e">
        <f t="shared" si="3"/>
        <v>#DIV/0!</v>
      </c>
      <c r="K10" s="256" t="e">
        <f t="shared" si="4"/>
        <v>#DIV/0!</v>
      </c>
    </row>
    <row r="11" spans="1:15" s="54" customFormat="1" ht="18" customHeight="1" x14ac:dyDescent="0.25">
      <c r="A11" s="189" t="s">
        <v>242</v>
      </c>
      <c r="B11" s="55"/>
      <c r="C11" s="198">
        <f>C12+C13+C14</f>
        <v>1644</v>
      </c>
      <c r="D11" s="198">
        <f t="shared" ref="D11:E11" si="7">D12+D13+D14</f>
        <v>2095</v>
      </c>
      <c r="E11" s="198">
        <f t="shared" si="7"/>
        <v>1902</v>
      </c>
      <c r="F11" s="198">
        <f>F12+F13+F14</f>
        <v>1526</v>
      </c>
      <c r="G11" s="198">
        <f t="shared" ref="G11:H11" si="8">G12+G13+G14</f>
        <v>2791</v>
      </c>
      <c r="H11" s="198">
        <f t="shared" si="8"/>
        <v>2362</v>
      </c>
      <c r="I11" s="255">
        <f t="shared" si="2"/>
        <v>7.7326343381389329E-2</v>
      </c>
      <c r="J11" s="255">
        <f t="shared" si="3"/>
        <v>-0.24937298459333568</v>
      </c>
      <c r="K11" s="255">
        <f t="shared" si="4"/>
        <v>-0.19475021168501272</v>
      </c>
    </row>
    <row r="12" spans="1:15" s="54" customFormat="1" ht="18" customHeight="1" x14ac:dyDescent="0.25">
      <c r="A12" s="189"/>
      <c r="B12" s="55" t="s">
        <v>9</v>
      </c>
      <c r="C12" s="55">
        <v>1610</v>
      </c>
      <c r="D12" s="55">
        <v>2054</v>
      </c>
      <c r="E12" s="55">
        <v>1883</v>
      </c>
      <c r="F12" s="55">
        <f>F16+F20</f>
        <v>1493</v>
      </c>
      <c r="G12" s="55">
        <f t="shared" ref="G12:H12" si="9">G16+G20</f>
        <v>2761</v>
      </c>
      <c r="H12" s="55">
        <f t="shared" si="9"/>
        <v>2336</v>
      </c>
      <c r="I12" s="256">
        <f t="shared" si="2"/>
        <v>7.8365706630944443E-2</v>
      </c>
      <c r="J12" s="256">
        <f t="shared" si="3"/>
        <v>-0.25606664252082578</v>
      </c>
      <c r="K12" s="256">
        <f t="shared" si="4"/>
        <v>-0.19392123287671237</v>
      </c>
    </row>
    <row r="13" spans="1:15" s="54" customFormat="1" ht="18" customHeight="1" x14ac:dyDescent="0.25">
      <c r="A13" s="189"/>
      <c r="B13" s="55" t="s">
        <v>10</v>
      </c>
      <c r="C13" s="55">
        <v>12</v>
      </c>
      <c r="D13" s="55">
        <v>16</v>
      </c>
      <c r="E13" s="55">
        <v>11</v>
      </c>
      <c r="F13" s="55">
        <f>F17+F21</f>
        <v>15</v>
      </c>
      <c r="G13" s="55">
        <f t="shared" ref="G13:H13" si="10">G17+G21</f>
        <v>17</v>
      </c>
      <c r="H13" s="55">
        <f t="shared" si="10"/>
        <v>15</v>
      </c>
      <c r="I13" s="256">
        <f t="shared" si="2"/>
        <v>-0.19999999999999996</v>
      </c>
      <c r="J13" s="256">
        <f t="shared" si="3"/>
        <v>-5.8823529411764719E-2</v>
      </c>
      <c r="K13" s="256">
        <f t="shared" si="4"/>
        <v>-0.26666666666666672</v>
      </c>
    </row>
    <row r="14" spans="1:15" s="54" customFormat="1" ht="18" customHeight="1" x14ac:dyDescent="0.25">
      <c r="A14" s="189"/>
      <c r="B14" s="55" t="s">
        <v>11</v>
      </c>
      <c r="C14" s="55">
        <v>22</v>
      </c>
      <c r="D14" s="55">
        <v>25</v>
      </c>
      <c r="E14" s="55">
        <v>8</v>
      </c>
      <c r="F14" s="55">
        <f>F18+F22</f>
        <v>18</v>
      </c>
      <c r="G14" s="55">
        <f t="shared" ref="G14:H14" si="11">G18+G22</f>
        <v>13</v>
      </c>
      <c r="H14" s="55">
        <f t="shared" si="11"/>
        <v>11</v>
      </c>
      <c r="I14" s="256">
        <f t="shared" si="2"/>
        <v>0.22222222222222232</v>
      </c>
      <c r="J14" s="256">
        <f t="shared" si="3"/>
        <v>0.92307692307692313</v>
      </c>
      <c r="K14" s="256">
        <f t="shared" si="4"/>
        <v>-0.27272727272727271</v>
      </c>
    </row>
    <row r="15" spans="1:15" s="54" customFormat="1" ht="18" customHeight="1" x14ac:dyDescent="0.25">
      <c r="A15" s="192" t="s">
        <v>229</v>
      </c>
      <c r="B15" s="55"/>
      <c r="C15" s="198">
        <f>C16+C17+C18</f>
        <v>1012</v>
      </c>
      <c r="D15" s="198">
        <f t="shared" ref="D15:E15" si="12">D16+D17+D18</f>
        <v>1171</v>
      </c>
      <c r="E15" s="198">
        <f t="shared" si="12"/>
        <v>993</v>
      </c>
      <c r="F15" s="198">
        <f>F16+F17+F18</f>
        <v>991</v>
      </c>
      <c r="G15" s="198">
        <f t="shared" ref="G15:H15" si="13">G16+G17+G18</f>
        <v>1562</v>
      </c>
      <c r="H15" s="198">
        <f t="shared" si="13"/>
        <v>1155</v>
      </c>
      <c r="I15" s="255">
        <f t="shared" si="2"/>
        <v>2.1190716448032276E-2</v>
      </c>
      <c r="J15" s="255">
        <f t="shared" si="3"/>
        <v>-0.25032010243277847</v>
      </c>
      <c r="K15" s="255">
        <f t="shared" si="4"/>
        <v>-0.14025974025974031</v>
      </c>
    </row>
    <row r="16" spans="1:15" s="54" customFormat="1" ht="18" customHeight="1" x14ac:dyDescent="0.25">
      <c r="A16" s="193"/>
      <c r="B16" s="55" t="s">
        <v>9</v>
      </c>
      <c r="C16" s="55">
        <v>991</v>
      </c>
      <c r="D16" s="55">
        <v>1148</v>
      </c>
      <c r="E16" s="55">
        <v>981</v>
      </c>
      <c r="F16" s="55">
        <v>968</v>
      </c>
      <c r="G16" s="55">
        <v>1541</v>
      </c>
      <c r="H16" s="55">
        <v>1141</v>
      </c>
      <c r="I16" s="256">
        <f t="shared" si="2"/>
        <v>2.3760330578512345E-2</v>
      </c>
      <c r="J16" s="256">
        <f t="shared" si="3"/>
        <v>-0.25502920181700195</v>
      </c>
      <c r="K16" s="256">
        <f t="shared" si="4"/>
        <v>-0.14022787028922001</v>
      </c>
    </row>
    <row r="17" spans="1:15" s="54" customFormat="1" ht="18" customHeight="1" x14ac:dyDescent="0.25">
      <c r="A17" s="189"/>
      <c r="B17" s="55" t="s">
        <v>10</v>
      </c>
      <c r="C17" s="55">
        <v>6</v>
      </c>
      <c r="D17" s="55">
        <v>10</v>
      </c>
      <c r="E17" s="55">
        <v>6</v>
      </c>
      <c r="F17" s="55">
        <v>11</v>
      </c>
      <c r="G17" s="55">
        <v>11</v>
      </c>
      <c r="H17" s="55">
        <v>10</v>
      </c>
      <c r="I17" s="256">
        <f>C17/F17-1</f>
        <v>-0.45454545454545459</v>
      </c>
      <c r="J17" s="256">
        <f t="shared" ref="J17:K17" si="14">D17/G17-1</f>
        <v>-9.0909090909090939E-2</v>
      </c>
      <c r="K17" s="256">
        <f t="shared" si="14"/>
        <v>-0.4</v>
      </c>
    </row>
    <row r="18" spans="1:15" s="54" customFormat="1" ht="18" customHeight="1" x14ac:dyDescent="0.25">
      <c r="A18" s="189"/>
      <c r="B18" s="55" t="s">
        <v>11</v>
      </c>
      <c r="C18" s="55">
        <v>15</v>
      </c>
      <c r="D18" s="55">
        <v>13</v>
      </c>
      <c r="E18" s="55">
        <v>6</v>
      </c>
      <c r="F18" s="55">
        <v>12</v>
      </c>
      <c r="G18" s="55">
        <v>10</v>
      </c>
      <c r="H18" s="55">
        <v>4</v>
      </c>
      <c r="I18" s="256">
        <f t="shared" ref="I18:I48" si="15">C18/F18-1</f>
        <v>0.25</v>
      </c>
      <c r="J18" s="256">
        <f t="shared" ref="J18:J48" si="16">D18/G18-1</f>
        <v>0.30000000000000004</v>
      </c>
      <c r="K18" s="256">
        <f t="shared" ref="K18:K48" si="17">E18/H18-1</f>
        <v>0.5</v>
      </c>
    </row>
    <row r="19" spans="1:15" s="54" customFormat="1" ht="18" customHeight="1" x14ac:dyDescent="0.25">
      <c r="A19" s="192" t="s">
        <v>232</v>
      </c>
      <c r="B19" s="55"/>
      <c r="C19" s="198">
        <f>C20+C21+C22</f>
        <v>632</v>
      </c>
      <c r="D19" s="198">
        <f t="shared" ref="D19:E19" si="18">D20+D21+D22</f>
        <v>924</v>
      </c>
      <c r="E19" s="198">
        <f t="shared" si="18"/>
        <v>909</v>
      </c>
      <c r="F19" s="198">
        <f>F20+F21+F22</f>
        <v>535</v>
      </c>
      <c r="G19" s="198">
        <f t="shared" ref="G19:H19" si="19">G20+G21+G22</f>
        <v>1229</v>
      </c>
      <c r="H19" s="198">
        <f t="shared" si="19"/>
        <v>1207</v>
      </c>
      <c r="I19" s="255">
        <f t="shared" si="15"/>
        <v>0.18130841121495322</v>
      </c>
      <c r="J19" s="255">
        <f t="shared" si="16"/>
        <v>-0.24816924328722534</v>
      </c>
      <c r="K19" s="255">
        <f t="shared" si="17"/>
        <v>-0.24689312344656167</v>
      </c>
    </row>
    <row r="20" spans="1:15" s="54" customFormat="1" ht="19" customHeight="1" x14ac:dyDescent="0.25">
      <c r="A20" s="193"/>
      <c r="B20" s="55" t="s">
        <v>9</v>
      </c>
      <c r="C20" s="55">
        <v>619</v>
      </c>
      <c r="D20" s="55">
        <v>906</v>
      </c>
      <c r="E20" s="55">
        <v>902</v>
      </c>
      <c r="F20" s="55">
        <v>525</v>
      </c>
      <c r="G20" s="55">
        <v>1220</v>
      </c>
      <c r="H20" s="55">
        <v>1195</v>
      </c>
      <c r="I20" s="256">
        <f t="shared" si="15"/>
        <v>0.17904761904761912</v>
      </c>
      <c r="J20" s="256">
        <f t="shared" si="16"/>
        <v>-0.25737704918032789</v>
      </c>
      <c r="K20" s="256">
        <f t="shared" si="17"/>
        <v>-0.24518828451882846</v>
      </c>
      <c r="M20" s="194"/>
      <c r="N20" s="194"/>
      <c r="O20" s="194"/>
    </row>
    <row r="21" spans="1:15" s="54" customFormat="1" ht="19" customHeight="1" x14ac:dyDescent="0.25">
      <c r="A21" s="195"/>
      <c r="B21" s="55" t="s">
        <v>10</v>
      </c>
      <c r="C21" s="55">
        <v>6</v>
      </c>
      <c r="D21" s="55">
        <v>6</v>
      </c>
      <c r="E21" s="55">
        <v>5</v>
      </c>
      <c r="F21" s="55">
        <v>4</v>
      </c>
      <c r="G21" s="55">
        <v>6</v>
      </c>
      <c r="H21" s="55">
        <v>5</v>
      </c>
      <c r="I21" s="256">
        <f t="shared" si="15"/>
        <v>0.5</v>
      </c>
      <c r="J21" s="256">
        <f t="shared" si="16"/>
        <v>0</v>
      </c>
      <c r="K21" s="256">
        <f t="shared" si="17"/>
        <v>0</v>
      </c>
      <c r="M21" s="194"/>
      <c r="N21" s="194"/>
      <c r="O21" s="194"/>
    </row>
    <row r="22" spans="1:15" s="54" customFormat="1" ht="19" customHeight="1" x14ac:dyDescent="0.25">
      <c r="A22" s="195"/>
      <c r="B22" s="55" t="s">
        <v>11</v>
      </c>
      <c r="C22" s="55">
        <v>7</v>
      </c>
      <c r="D22" s="55">
        <v>12</v>
      </c>
      <c r="E22" s="55">
        <v>2</v>
      </c>
      <c r="F22" s="55">
        <v>6</v>
      </c>
      <c r="G22" s="55">
        <v>3</v>
      </c>
      <c r="H22" s="55">
        <v>7</v>
      </c>
      <c r="I22" s="256">
        <f t="shared" si="15"/>
        <v>0.16666666666666674</v>
      </c>
      <c r="J22" s="256">
        <f t="shared" si="16"/>
        <v>3</v>
      </c>
      <c r="K22" s="256">
        <f t="shared" si="17"/>
        <v>-0.7142857142857143</v>
      </c>
      <c r="M22" s="194"/>
      <c r="N22" s="194"/>
      <c r="O22" s="194"/>
    </row>
    <row r="23" spans="1:15" s="54" customFormat="1" ht="18" customHeight="1" x14ac:dyDescent="0.25">
      <c r="A23" s="189" t="s">
        <v>243</v>
      </c>
      <c r="B23" s="55"/>
      <c r="C23" s="198">
        <f>C24+C25+C26</f>
        <v>827</v>
      </c>
      <c r="D23" s="198">
        <f t="shared" ref="D23:E23" si="20">D24+D25+D26</f>
        <v>915</v>
      </c>
      <c r="E23" s="198">
        <f t="shared" si="20"/>
        <v>831</v>
      </c>
      <c r="F23" s="198">
        <f>F24+F25+F26</f>
        <v>913</v>
      </c>
      <c r="G23" s="198">
        <f t="shared" ref="G23:H23" si="21">G24+G25+G26</f>
        <v>1434</v>
      </c>
      <c r="H23" s="198">
        <f t="shared" si="21"/>
        <v>857</v>
      </c>
      <c r="I23" s="255">
        <f t="shared" si="15"/>
        <v>-9.4194961664841204E-2</v>
      </c>
      <c r="J23" s="255">
        <f t="shared" si="16"/>
        <v>-0.36192468619246865</v>
      </c>
      <c r="K23" s="255">
        <f t="shared" si="17"/>
        <v>-3.0338389731621951E-2</v>
      </c>
    </row>
    <row r="24" spans="1:15" s="54" customFormat="1" ht="18" customHeight="1" x14ac:dyDescent="0.25">
      <c r="A24" s="189"/>
      <c r="B24" s="55" t="s">
        <v>13</v>
      </c>
      <c r="C24" s="198">
        <f>C27+C30</f>
        <v>86</v>
      </c>
      <c r="D24" s="198">
        <f t="shared" ref="D24:E24" si="22">D27+D30</f>
        <v>108</v>
      </c>
      <c r="E24" s="198">
        <f t="shared" si="22"/>
        <v>157</v>
      </c>
      <c r="F24" s="198">
        <f>F27+F30</f>
        <v>73</v>
      </c>
      <c r="G24" s="198">
        <f t="shared" ref="G24:H24" si="23">G27+G30</f>
        <v>84</v>
      </c>
      <c r="H24" s="198">
        <f t="shared" si="23"/>
        <v>169</v>
      </c>
      <c r="I24" s="255">
        <f t="shared" si="15"/>
        <v>0.17808219178082196</v>
      </c>
      <c r="J24" s="255">
        <f t="shared" si="16"/>
        <v>0.28571428571428581</v>
      </c>
      <c r="K24" s="255">
        <f t="shared" si="17"/>
        <v>-7.1005917159763343E-2</v>
      </c>
    </row>
    <row r="25" spans="1:15" s="54" customFormat="1" ht="18" customHeight="1" x14ac:dyDescent="0.25">
      <c r="A25" s="189"/>
      <c r="B25" s="55" t="s">
        <v>14</v>
      </c>
      <c r="C25" s="198">
        <f>C28+C31</f>
        <v>436</v>
      </c>
      <c r="D25" s="198">
        <f t="shared" ref="D25:E25" si="24">D28+D31</f>
        <v>419</v>
      </c>
      <c r="E25" s="198">
        <f t="shared" si="24"/>
        <v>102</v>
      </c>
      <c r="F25" s="198">
        <f>F28+F31</f>
        <v>496</v>
      </c>
      <c r="G25" s="198">
        <f t="shared" ref="G25:H25" si="25">G28+G31</f>
        <v>1005</v>
      </c>
      <c r="H25" s="198">
        <f t="shared" si="25"/>
        <v>49</v>
      </c>
      <c r="I25" s="255">
        <f t="shared" si="15"/>
        <v>-0.12096774193548387</v>
      </c>
      <c r="J25" s="255">
        <f t="shared" si="16"/>
        <v>-0.58308457711442785</v>
      </c>
      <c r="K25" s="255">
        <f t="shared" si="17"/>
        <v>1.0816326530612246</v>
      </c>
    </row>
    <row r="26" spans="1:15" s="54" customFormat="1" ht="18" customHeight="1" x14ac:dyDescent="0.25">
      <c r="A26" s="189"/>
      <c r="B26" s="55" t="s">
        <v>15</v>
      </c>
      <c r="C26" s="198">
        <f>C29+C32</f>
        <v>305</v>
      </c>
      <c r="D26" s="198">
        <f t="shared" ref="D26:E26" si="26">D29+D32</f>
        <v>388</v>
      </c>
      <c r="E26" s="198">
        <f t="shared" si="26"/>
        <v>572</v>
      </c>
      <c r="F26" s="198">
        <f>F29+F32</f>
        <v>344</v>
      </c>
      <c r="G26" s="198">
        <f t="shared" ref="G26:H26" si="27">G29+G32</f>
        <v>345</v>
      </c>
      <c r="H26" s="198">
        <f t="shared" si="27"/>
        <v>639</v>
      </c>
      <c r="I26" s="255">
        <f t="shared" si="15"/>
        <v>-0.11337209302325579</v>
      </c>
      <c r="J26" s="255">
        <f t="shared" si="16"/>
        <v>0.12463768115942031</v>
      </c>
      <c r="K26" s="255">
        <f t="shared" si="17"/>
        <v>-0.10485133020344284</v>
      </c>
    </row>
    <row r="27" spans="1:15" s="54" customFormat="1" ht="18" customHeight="1" x14ac:dyDescent="0.25">
      <c r="A27" s="192" t="s">
        <v>229</v>
      </c>
      <c r="B27" s="55" t="s">
        <v>13</v>
      </c>
      <c r="C27" s="55">
        <v>51</v>
      </c>
      <c r="D27" s="55">
        <v>81</v>
      </c>
      <c r="E27" s="55">
        <v>118</v>
      </c>
      <c r="F27" s="55">
        <v>48</v>
      </c>
      <c r="G27" s="55">
        <v>60</v>
      </c>
      <c r="H27" s="55">
        <v>148</v>
      </c>
      <c r="I27" s="256">
        <f t="shared" si="15"/>
        <v>6.25E-2</v>
      </c>
      <c r="J27" s="256">
        <f t="shared" si="16"/>
        <v>0.35000000000000009</v>
      </c>
      <c r="K27" s="256">
        <f t="shared" si="17"/>
        <v>-0.20270270270270274</v>
      </c>
    </row>
    <row r="28" spans="1:15" s="54" customFormat="1" ht="18" customHeight="1" x14ac:dyDescent="0.25">
      <c r="A28" s="189"/>
      <c r="B28" s="55" t="s">
        <v>14</v>
      </c>
      <c r="C28" s="55">
        <v>314</v>
      </c>
      <c r="D28" s="55">
        <v>279</v>
      </c>
      <c r="E28" s="55">
        <v>66</v>
      </c>
      <c r="F28" s="55">
        <v>258</v>
      </c>
      <c r="G28" s="55">
        <v>718</v>
      </c>
      <c r="H28" s="55">
        <v>31</v>
      </c>
      <c r="I28" s="256">
        <f t="shared" si="15"/>
        <v>0.21705426356589141</v>
      </c>
      <c r="J28" s="256">
        <f t="shared" si="16"/>
        <v>-0.61142061281337046</v>
      </c>
      <c r="K28" s="256">
        <f t="shared" si="17"/>
        <v>1.129032258064516</v>
      </c>
    </row>
    <row r="29" spans="1:15" s="54" customFormat="1" ht="18" customHeight="1" x14ac:dyDescent="0.25">
      <c r="A29" s="189"/>
      <c r="B29" s="55" t="s">
        <v>15</v>
      </c>
      <c r="C29" s="55">
        <v>167</v>
      </c>
      <c r="D29" s="55">
        <v>179</v>
      </c>
      <c r="E29" s="55">
        <v>327</v>
      </c>
      <c r="F29" s="55">
        <v>239</v>
      </c>
      <c r="G29" s="55">
        <v>148</v>
      </c>
      <c r="H29" s="55">
        <v>339</v>
      </c>
      <c r="I29" s="256">
        <f t="shared" si="15"/>
        <v>-0.30125523012552302</v>
      </c>
      <c r="J29" s="256">
        <f t="shared" si="16"/>
        <v>0.20945945945945943</v>
      </c>
      <c r="K29" s="256">
        <f t="shared" si="17"/>
        <v>-3.539823008849563E-2</v>
      </c>
    </row>
    <row r="30" spans="1:15" s="54" customFormat="1" ht="19" customHeight="1" x14ac:dyDescent="0.25">
      <c r="A30" s="192" t="s">
        <v>232</v>
      </c>
      <c r="B30" s="55" t="s">
        <v>13</v>
      </c>
      <c r="C30" s="55">
        <v>35</v>
      </c>
      <c r="D30" s="55">
        <v>27</v>
      </c>
      <c r="E30" s="55">
        <v>39</v>
      </c>
      <c r="F30" s="55">
        <v>25</v>
      </c>
      <c r="G30" s="55">
        <v>24</v>
      </c>
      <c r="H30" s="55">
        <v>21</v>
      </c>
      <c r="I30" s="256">
        <f t="shared" si="15"/>
        <v>0.39999999999999991</v>
      </c>
      <c r="J30" s="256">
        <f t="shared" si="16"/>
        <v>0.125</v>
      </c>
      <c r="K30" s="256">
        <f t="shared" si="17"/>
        <v>0.85714285714285721</v>
      </c>
    </row>
    <row r="31" spans="1:15" s="54" customFormat="1" ht="19" customHeight="1" x14ac:dyDescent="0.25">
      <c r="A31" s="195"/>
      <c r="B31" s="55" t="s">
        <v>14</v>
      </c>
      <c r="C31" s="55">
        <v>122</v>
      </c>
      <c r="D31" s="55">
        <v>140</v>
      </c>
      <c r="E31" s="55">
        <v>36</v>
      </c>
      <c r="F31" s="55">
        <v>238</v>
      </c>
      <c r="G31" s="55">
        <v>287</v>
      </c>
      <c r="H31" s="55">
        <v>18</v>
      </c>
      <c r="I31" s="256">
        <f t="shared" si="15"/>
        <v>-0.48739495798319332</v>
      </c>
      <c r="J31" s="256">
        <f t="shared" si="16"/>
        <v>-0.51219512195121952</v>
      </c>
      <c r="K31" s="256">
        <f t="shared" si="17"/>
        <v>1</v>
      </c>
    </row>
    <row r="32" spans="1:15" s="197" customFormat="1" ht="19" customHeight="1" x14ac:dyDescent="0.25">
      <c r="A32" s="196"/>
      <c r="B32" s="55" t="s">
        <v>15</v>
      </c>
      <c r="C32" s="55">
        <v>138</v>
      </c>
      <c r="D32" s="55">
        <v>209</v>
      </c>
      <c r="E32" s="55">
        <v>245</v>
      </c>
      <c r="F32" s="55">
        <v>105</v>
      </c>
      <c r="G32" s="55">
        <v>197</v>
      </c>
      <c r="H32" s="55">
        <v>300</v>
      </c>
      <c r="I32" s="256">
        <f t="shared" si="15"/>
        <v>0.31428571428571428</v>
      </c>
      <c r="J32" s="256">
        <f t="shared" si="16"/>
        <v>6.0913705583756306E-2</v>
      </c>
      <c r="K32" s="256">
        <f t="shared" si="17"/>
        <v>-0.18333333333333335</v>
      </c>
    </row>
    <row r="33" spans="1:20" s="54" customFormat="1" ht="18" customHeight="1" x14ac:dyDescent="0.25">
      <c r="A33" s="189" t="s">
        <v>4</v>
      </c>
      <c r="B33" s="55"/>
      <c r="C33" s="198">
        <f t="shared" ref="C33:E33" si="28">C34+C35+C36+C37+C38</f>
        <v>24076</v>
      </c>
      <c r="D33" s="198">
        <f t="shared" si="28"/>
        <v>24598</v>
      </c>
      <c r="E33" s="198">
        <f t="shared" si="28"/>
        <v>28581</v>
      </c>
      <c r="F33" s="198">
        <f t="shared" ref="F33:H33" si="29">F34+F35+F36+F37+F38</f>
        <v>27907</v>
      </c>
      <c r="G33" s="198">
        <f t="shared" si="29"/>
        <v>27476</v>
      </c>
      <c r="H33" s="198">
        <f t="shared" si="29"/>
        <v>29926</v>
      </c>
      <c r="I33" s="255">
        <f t="shared" si="15"/>
        <v>-0.13727738560217861</v>
      </c>
      <c r="J33" s="255">
        <f t="shared" si="16"/>
        <v>-0.10474596011064197</v>
      </c>
      <c r="K33" s="255">
        <f t="shared" si="17"/>
        <v>-4.494419568268393E-2</v>
      </c>
    </row>
    <row r="34" spans="1:20" s="54" customFormat="1" ht="19" customHeight="1" x14ac:dyDescent="0.25">
      <c r="A34" s="195"/>
      <c r="B34" s="55" t="s">
        <v>16</v>
      </c>
      <c r="C34" s="55">
        <v>270</v>
      </c>
      <c r="D34" s="55">
        <v>335</v>
      </c>
      <c r="E34" s="55">
        <v>982</v>
      </c>
      <c r="F34" s="55">
        <v>271</v>
      </c>
      <c r="G34" s="55">
        <v>400</v>
      </c>
      <c r="H34" s="55">
        <v>1026</v>
      </c>
      <c r="I34" s="256">
        <f t="shared" si="15"/>
        <v>-3.6900369003689537E-3</v>
      </c>
      <c r="J34" s="256">
        <f t="shared" si="16"/>
        <v>-0.16249999999999998</v>
      </c>
      <c r="K34" s="256">
        <f t="shared" si="17"/>
        <v>-4.2884990253411304E-2</v>
      </c>
      <c r="M34" s="199"/>
      <c r="N34" s="199"/>
      <c r="O34" s="199"/>
      <c r="P34" s="199"/>
      <c r="Q34" s="199"/>
      <c r="R34" s="199"/>
    </row>
    <row r="35" spans="1:20" s="54" customFormat="1" ht="19" customHeight="1" x14ac:dyDescent="0.25">
      <c r="A35" s="195"/>
      <c r="B35" s="55" t="s">
        <v>17</v>
      </c>
      <c r="C35" s="55">
        <v>7907</v>
      </c>
      <c r="D35" s="55">
        <v>8466</v>
      </c>
      <c r="E35" s="55">
        <v>14702</v>
      </c>
      <c r="F35" s="55">
        <v>9043</v>
      </c>
      <c r="G35" s="55">
        <v>9980</v>
      </c>
      <c r="H35" s="55">
        <v>15384</v>
      </c>
      <c r="I35" s="256">
        <f t="shared" si="15"/>
        <v>-0.12562202808802392</v>
      </c>
      <c r="J35" s="256">
        <f t="shared" si="16"/>
        <v>-0.15170340681362726</v>
      </c>
      <c r="K35" s="256">
        <f t="shared" si="17"/>
        <v>-4.4331773270930852E-2</v>
      </c>
      <c r="M35" s="200"/>
      <c r="N35" s="200"/>
      <c r="O35" s="200"/>
      <c r="P35" s="200"/>
      <c r="Q35" s="200"/>
      <c r="R35" s="200"/>
    </row>
    <row r="36" spans="1:20" s="54" customFormat="1" ht="19" customHeight="1" x14ac:dyDescent="0.25">
      <c r="A36" s="195"/>
      <c r="B36" s="190" t="s">
        <v>18</v>
      </c>
      <c r="C36" s="56">
        <v>61</v>
      </c>
      <c r="D36" s="56">
        <v>171</v>
      </c>
      <c r="E36" s="56">
        <v>69</v>
      </c>
      <c r="F36" s="56">
        <v>72</v>
      </c>
      <c r="G36" s="56">
        <v>88</v>
      </c>
      <c r="H36" s="56">
        <v>82</v>
      </c>
      <c r="I36" s="256">
        <f t="shared" si="15"/>
        <v>-0.15277777777777779</v>
      </c>
      <c r="J36" s="256">
        <f t="shared" si="16"/>
        <v>0.94318181818181812</v>
      </c>
      <c r="K36" s="256">
        <f t="shared" si="17"/>
        <v>-0.15853658536585369</v>
      </c>
      <c r="M36" s="199"/>
      <c r="N36" s="199"/>
      <c r="O36" s="199"/>
      <c r="P36" s="199"/>
      <c r="Q36" s="199"/>
      <c r="R36" s="199"/>
    </row>
    <row r="37" spans="1:20" s="54" customFormat="1" ht="19" customHeight="1" x14ac:dyDescent="0.25">
      <c r="A37" s="195"/>
      <c r="B37" s="55" t="s">
        <v>19</v>
      </c>
      <c r="C37" s="55">
        <v>11</v>
      </c>
      <c r="D37" s="55">
        <v>8</v>
      </c>
      <c r="E37" s="55">
        <v>15</v>
      </c>
      <c r="F37" s="55">
        <v>6</v>
      </c>
      <c r="G37" s="55">
        <v>13</v>
      </c>
      <c r="H37" s="55">
        <v>12</v>
      </c>
      <c r="I37" s="256">
        <f t="shared" si="15"/>
        <v>0.83333333333333326</v>
      </c>
      <c r="J37" s="256">
        <f t="shared" si="16"/>
        <v>-0.38461538461538458</v>
      </c>
      <c r="K37" s="256">
        <f t="shared" si="17"/>
        <v>0.25</v>
      </c>
      <c r="M37" s="175"/>
      <c r="N37" s="175"/>
      <c r="O37" s="175"/>
      <c r="P37" s="175"/>
      <c r="Q37" s="175"/>
      <c r="R37" s="175"/>
    </row>
    <row r="38" spans="1:20" s="197" customFormat="1" ht="19" customHeight="1" x14ac:dyDescent="0.25">
      <c r="A38" s="196"/>
      <c r="B38" s="55" t="s">
        <v>20</v>
      </c>
      <c r="C38" s="55">
        <v>15827</v>
      </c>
      <c r="D38" s="55">
        <v>15618</v>
      </c>
      <c r="E38" s="55">
        <v>12813</v>
      </c>
      <c r="F38" s="55">
        <v>18515</v>
      </c>
      <c r="G38" s="55">
        <v>16995</v>
      </c>
      <c r="H38" s="55">
        <v>13422</v>
      </c>
      <c r="I38" s="256">
        <f t="shared" si="15"/>
        <v>-0.14517958412098297</v>
      </c>
      <c r="J38" s="256">
        <f t="shared" si="16"/>
        <v>-8.1023830538393682E-2</v>
      </c>
      <c r="K38" s="256">
        <f t="shared" si="17"/>
        <v>-4.5373267769333925E-2</v>
      </c>
      <c r="M38" s="201"/>
      <c r="N38" s="201"/>
      <c r="O38" s="201"/>
      <c r="P38" s="175"/>
      <c r="Q38" s="175"/>
      <c r="R38" s="175"/>
    </row>
    <row r="39" spans="1:20" s="54" customFormat="1" ht="18" customHeight="1" x14ac:dyDescent="0.25">
      <c r="A39" s="189" t="s">
        <v>22</v>
      </c>
      <c r="B39" s="55"/>
      <c r="C39" s="198">
        <f t="shared" ref="C39:E39" si="30">C40+C41</f>
        <v>2616</v>
      </c>
      <c r="D39" s="198">
        <f t="shared" si="30"/>
        <v>2486</v>
      </c>
      <c r="E39" s="198">
        <f t="shared" si="30"/>
        <v>2017</v>
      </c>
      <c r="F39" s="198">
        <f t="shared" ref="F39:H39" si="31">F40+F41</f>
        <v>2779</v>
      </c>
      <c r="G39" s="198">
        <f t="shared" si="31"/>
        <v>2862</v>
      </c>
      <c r="H39" s="198">
        <f t="shared" si="31"/>
        <v>1852</v>
      </c>
      <c r="I39" s="255">
        <f t="shared" si="15"/>
        <v>-5.8654192155451645E-2</v>
      </c>
      <c r="J39" s="255">
        <f t="shared" si="16"/>
        <v>-0.1313766596785465</v>
      </c>
      <c r="K39" s="255">
        <f t="shared" si="17"/>
        <v>8.9092872570194492E-2</v>
      </c>
    </row>
    <row r="40" spans="1:20" s="54" customFormat="1" ht="19" customHeight="1" x14ac:dyDescent="0.25">
      <c r="A40" s="195"/>
      <c r="B40" s="55" t="s">
        <v>13</v>
      </c>
      <c r="C40" s="55">
        <v>1323</v>
      </c>
      <c r="D40" s="55">
        <v>1281</v>
      </c>
      <c r="E40" s="55">
        <v>1855</v>
      </c>
      <c r="F40" s="55">
        <v>1290</v>
      </c>
      <c r="G40" s="55">
        <v>1283</v>
      </c>
      <c r="H40" s="55">
        <v>1773</v>
      </c>
      <c r="I40" s="256">
        <f t="shared" si="15"/>
        <v>2.5581395348837299E-2</v>
      </c>
      <c r="J40" s="256">
        <f t="shared" si="16"/>
        <v>-1.5588464536243629E-3</v>
      </c>
      <c r="K40" s="256">
        <f t="shared" si="17"/>
        <v>4.6249294980259537E-2</v>
      </c>
      <c r="M40" s="202"/>
      <c r="N40" s="202"/>
      <c r="O40" s="202"/>
      <c r="P40" s="202"/>
      <c r="Q40" s="202"/>
      <c r="R40" s="202"/>
      <c r="S40" s="202"/>
      <c r="T40" s="202"/>
    </row>
    <row r="41" spans="1:20" s="197" customFormat="1" ht="19" customHeight="1" x14ac:dyDescent="0.25">
      <c r="A41" s="189"/>
      <c r="B41" s="55" t="s">
        <v>21</v>
      </c>
      <c r="C41" s="55">
        <v>1293</v>
      </c>
      <c r="D41" s="55">
        <v>1205</v>
      </c>
      <c r="E41" s="55">
        <v>162</v>
      </c>
      <c r="F41" s="55">
        <v>1489</v>
      </c>
      <c r="G41" s="55">
        <v>1579</v>
      </c>
      <c r="H41" s="55">
        <v>79</v>
      </c>
      <c r="I41" s="256">
        <f t="shared" si="15"/>
        <v>-0.13163196776359976</v>
      </c>
      <c r="J41" s="256">
        <f t="shared" si="16"/>
        <v>-0.23685877137428757</v>
      </c>
      <c r="K41" s="256">
        <f t="shared" si="17"/>
        <v>1.0506329113924049</v>
      </c>
      <c r="M41" s="202"/>
      <c r="N41" s="202"/>
      <c r="O41" s="202"/>
      <c r="P41" s="202"/>
      <c r="Q41" s="202"/>
      <c r="R41" s="202"/>
    </row>
    <row r="42" spans="1:20" s="54" customFormat="1" ht="18" customHeight="1" x14ac:dyDescent="0.25">
      <c r="A42" s="189" t="s">
        <v>23</v>
      </c>
      <c r="B42" s="55"/>
      <c r="C42" s="203">
        <f t="shared" ref="C42:E42" si="32">C43+C44+C45</f>
        <v>27026</v>
      </c>
      <c r="D42" s="203">
        <f t="shared" si="32"/>
        <v>26811</v>
      </c>
      <c r="E42" s="203">
        <f t="shared" si="32"/>
        <v>26133</v>
      </c>
      <c r="F42" s="203">
        <f t="shared" ref="F42:H42" si="33">F43+F44+F45</f>
        <v>28416</v>
      </c>
      <c r="G42" s="203">
        <f t="shared" si="33"/>
        <v>30160</v>
      </c>
      <c r="H42" s="203">
        <f t="shared" si="33"/>
        <v>26595</v>
      </c>
      <c r="I42" s="256">
        <f t="shared" si="15"/>
        <v>-4.8916103603603656E-2</v>
      </c>
      <c r="J42" s="256">
        <f t="shared" si="16"/>
        <v>-0.11104111405835548</v>
      </c>
      <c r="K42" s="256">
        <f t="shared" si="17"/>
        <v>-1.7371686407219422E-2</v>
      </c>
    </row>
    <row r="43" spans="1:20" s="54" customFormat="1" ht="19" customHeight="1" x14ac:dyDescent="0.25">
      <c r="A43" s="195"/>
      <c r="B43" s="55" t="s">
        <v>59</v>
      </c>
      <c r="C43" s="55">
        <v>24247</v>
      </c>
      <c r="D43" s="55">
        <v>23988</v>
      </c>
      <c r="E43" s="55">
        <v>23480</v>
      </c>
      <c r="F43" s="55">
        <v>25523</v>
      </c>
      <c r="G43" s="55">
        <v>27136</v>
      </c>
      <c r="H43" s="55">
        <v>23702</v>
      </c>
      <c r="I43" s="256">
        <f t="shared" si="15"/>
        <v>-4.9994122947929265E-2</v>
      </c>
      <c r="J43" s="256">
        <f t="shared" si="16"/>
        <v>-0.11600825471698117</v>
      </c>
      <c r="K43" s="256">
        <f t="shared" si="17"/>
        <v>-9.3662982026833097E-3</v>
      </c>
      <c r="L43" s="204"/>
      <c r="M43" s="201"/>
      <c r="N43" s="201"/>
      <c r="O43" s="201"/>
      <c r="P43" s="175"/>
      <c r="Q43" s="175"/>
      <c r="R43" s="175"/>
    </row>
    <row r="44" spans="1:20" s="54" customFormat="1" ht="19" customHeight="1" x14ac:dyDescent="0.3">
      <c r="A44" s="195"/>
      <c r="B44" s="55" t="s">
        <v>60</v>
      </c>
      <c r="C44" s="55">
        <v>222</v>
      </c>
      <c r="D44" s="55">
        <v>106</v>
      </c>
      <c r="E44" s="55">
        <v>276</v>
      </c>
      <c r="F44" s="55">
        <v>121</v>
      </c>
      <c r="G44" s="55">
        <v>107</v>
      </c>
      <c r="H44" s="55">
        <v>165</v>
      </c>
      <c r="I44" s="256">
        <f t="shared" si="15"/>
        <v>0.834710743801653</v>
      </c>
      <c r="J44" s="256">
        <f t="shared" si="16"/>
        <v>-9.3457943925233655E-3</v>
      </c>
      <c r="K44" s="256">
        <f t="shared" si="17"/>
        <v>0.67272727272727262</v>
      </c>
      <c r="M44" s="201"/>
      <c r="N44" s="201"/>
      <c r="O44" s="201"/>
      <c r="P44" s="205"/>
      <c r="Q44" s="205"/>
      <c r="R44" s="205"/>
    </row>
    <row r="45" spans="1:20" s="197" customFormat="1" ht="19" customHeight="1" x14ac:dyDescent="0.25">
      <c r="A45" s="196"/>
      <c r="B45" s="56" t="s">
        <v>61</v>
      </c>
      <c r="C45" s="56">
        <v>2557</v>
      </c>
      <c r="D45" s="56">
        <v>2717</v>
      </c>
      <c r="E45" s="56">
        <v>2377</v>
      </c>
      <c r="F45" s="56">
        <v>2772</v>
      </c>
      <c r="G45" s="56">
        <v>2917</v>
      </c>
      <c r="H45" s="56">
        <v>2728</v>
      </c>
      <c r="I45" s="256">
        <f t="shared" si="15"/>
        <v>-7.7561327561327609E-2</v>
      </c>
      <c r="J45" s="256">
        <f t="shared" si="16"/>
        <v>-6.8563592732259204E-2</v>
      </c>
      <c r="K45" s="256">
        <f t="shared" si="17"/>
        <v>-0.12866568914956011</v>
      </c>
      <c r="M45" s="201"/>
      <c r="N45" s="201"/>
      <c r="O45" s="201"/>
      <c r="P45"/>
      <c r="Q45"/>
      <c r="R45"/>
    </row>
    <row r="46" spans="1:20" s="197" customFormat="1" ht="24" x14ac:dyDescent="0.25">
      <c r="A46" s="189" t="s">
        <v>89</v>
      </c>
      <c r="B46" s="55"/>
      <c r="C46" s="198">
        <f>C47+C48</f>
        <v>923</v>
      </c>
      <c r="D46" s="198">
        <f t="shared" ref="D46:E46" si="34">D47+D48</f>
        <v>767</v>
      </c>
      <c r="E46" s="198">
        <f t="shared" si="34"/>
        <v>570</v>
      </c>
      <c r="F46" s="198">
        <f>F47+F48</f>
        <v>881</v>
      </c>
      <c r="G46" s="198">
        <f t="shared" ref="G46:H46" si="35">G47+G48</f>
        <v>896</v>
      </c>
      <c r="H46" s="198">
        <f t="shared" si="35"/>
        <v>418</v>
      </c>
      <c r="I46" s="255">
        <f t="shared" si="15"/>
        <v>4.7673098751418896E-2</v>
      </c>
      <c r="J46" s="255">
        <f t="shared" si="16"/>
        <v>-0.1439732142857143</v>
      </c>
      <c r="K46" s="255">
        <f t="shared" si="17"/>
        <v>0.36363636363636354</v>
      </c>
      <c r="M46"/>
      <c r="N46"/>
      <c r="O46"/>
      <c r="P46"/>
      <c r="Q46"/>
      <c r="R46"/>
    </row>
    <row r="47" spans="1:20" s="54" customFormat="1" ht="23.25" customHeight="1" x14ac:dyDescent="0.25">
      <c r="A47" s="192" t="s">
        <v>229</v>
      </c>
      <c r="B47" s="55" t="s">
        <v>88</v>
      </c>
      <c r="C47" s="55">
        <v>596</v>
      </c>
      <c r="D47" s="55">
        <v>512</v>
      </c>
      <c r="E47" s="55">
        <v>382</v>
      </c>
      <c r="F47" s="55">
        <v>510</v>
      </c>
      <c r="G47" s="55">
        <v>523</v>
      </c>
      <c r="H47" s="55">
        <v>299</v>
      </c>
      <c r="I47" s="256">
        <f t="shared" si="15"/>
        <v>0.16862745098039222</v>
      </c>
      <c r="J47" s="256">
        <f t="shared" si="16"/>
        <v>-2.1032504780114758E-2</v>
      </c>
      <c r="K47" s="256">
        <f t="shared" si="17"/>
        <v>0.27759197324414719</v>
      </c>
      <c r="N47" s="206"/>
      <c r="O47" s="206"/>
      <c r="P47" s="206"/>
    </row>
    <row r="48" spans="1:20" s="54" customFormat="1" ht="23.25" customHeight="1" x14ac:dyDescent="0.25">
      <c r="A48" s="192" t="s">
        <v>232</v>
      </c>
      <c r="B48" s="55" t="s">
        <v>88</v>
      </c>
      <c r="C48" s="55">
        <v>327</v>
      </c>
      <c r="D48" s="55">
        <v>255</v>
      </c>
      <c r="E48" s="55">
        <v>188</v>
      </c>
      <c r="F48" s="55">
        <v>371</v>
      </c>
      <c r="G48" s="55">
        <v>373</v>
      </c>
      <c r="H48" s="55">
        <v>119</v>
      </c>
      <c r="I48" s="256">
        <f t="shared" si="15"/>
        <v>-0.1185983827493261</v>
      </c>
      <c r="J48" s="256">
        <f t="shared" si="16"/>
        <v>-0.3163538873994638</v>
      </c>
      <c r="K48" s="256">
        <f t="shared" si="17"/>
        <v>0.57983193277310918</v>
      </c>
      <c r="N48" s="206"/>
      <c r="O48" s="206"/>
      <c r="P48" s="206"/>
    </row>
    <row r="49" spans="1:8" ht="17.5" customHeight="1" x14ac:dyDescent="0.3">
      <c r="A49" s="240" t="s">
        <v>253</v>
      </c>
      <c r="B49" s="240"/>
      <c r="C49" s="240"/>
      <c r="D49" s="240"/>
      <c r="E49" s="240"/>
      <c r="F49" s="239"/>
      <c r="G49" s="239"/>
      <c r="H49" s="239"/>
    </row>
    <row r="50" spans="1:8" ht="17.149999999999999" customHeight="1" x14ac:dyDescent="0.3">
      <c r="A50" s="218" t="s">
        <v>275</v>
      </c>
    </row>
  </sheetData>
  <mergeCells count="6">
    <mergeCell ref="A1:K1"/>
    <mergeCell ref="A3:A4"/>
    <mergeCell ref="B3:B4"/>
    <mergeCell ref="F3:H3"/>
    <mergeCell ref="I3:K3"/>
    <mergeCell ref="C3:E3"/>
  </mergeCells>
  <phoneticPr fontId="59" type="noConversion"/>
  <printOptions horizontalCentered="1" verticalCentered="1"/>
  <pageMargins left="0.23622047244094491" right="0.23622047244094491" top="0.23622047244094491" bottom="0.59055118110236227" header="0.23622047244094491" footer="0.15748031496062992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topLeftCell="A5" zoomScaleNormal="100" workbookViewId="0">
      <selection activeCell="B3" sqref="B3:K3"/>
    </sheetView>
  </sheetViews>
  <sheetFormatPr defaultColWidth="9.1796875" defaultRowHeight="14.5" x14ac:dyDescent="0.35"/>
  <cols>
    <col min="1" max="1" width="48.1796875" style="7" bestFit="1" customWidth="1"/>
    <col min="2" max="4" width="17" style="7" customWidth="1"/>
    <col min="5" max="6" width="9.7265625" style="7" customWidth="1"/>
    <col min="7" max="7" width="7.7265625" style="7" customWidth="1"/>
    <col min="8" max="8" width="9.7265625" style="7" customWidth="1"/>
    <col min="9" max="9" width="8.7265625" style="7" customWidth="1"/>
    <col min="10" max="10" width="9.7265625" style="7" customWidth="1"/>
    <col min="11" max="16384" width="9.1796875" style="7"/>
  </cols>
  <sheetData>
    <row r="1" spans="1:10" ht="65.25" customHeight="1" x14ac:dyDescent="0.35">
      <c r="A1" s="312" t="s">
        <v>185</v>
      </c>
      <c r="B1" s="312"/>
      <c r="C1" s="312"/>
      <c r="D1" s="312"/>
      <c r="E1" s="143"/>
      <c r="F1" s="143"/>
      <c r="G1" s="143"/>
      <c r="H1" s="143"/>
      <c r="I1" s="143"/>
      <c r="J1" s="6"/>
    </row>
    <row r="2" spans="1:10" ht="12.75" customHeight="1" x14ac:dyDescent="0.35">
      <c r="A2" s="8"/>
      <c r="B2" s="8"/>
      <c r="C2" s="8"/>
      <c r="D2" s="8"/>
      <c r="E2" s="8"/>
      <c r="F2" s="8"/>
      <c r="G2" s="8"/>
      <c r="H2" s="8"/>
      <c r="I2" s="6"/>
      <c r="J2" s="6"/>
    </row>
    <row r="3" spans="1:10" ht="21" customHeight="1" x14ac:dyDescent="0.35">
      <c r="A3" s="113" t="s">
        <v>26</v>
      </c>
      <c r="B3" s="313" t="s">
        <v>273</v>
      </c>
      <c r="C3" s="314"/>
      <c r="D3" s="315"/>
    </row>
    <row r="4" spans="1:10" ht="34.5" customHeight="1" x14ac:dyDescent="0.35">
      <c r="A4" s="114"/>
      <c r="B4" s="25" t="s">
        <v>109</v>
      </c>
      <c r="C4" s="21" t="s">
        <v>108</v>
      </c>
      <c r="D4" s="21" t="s">
        <v>95</v>
      </c>
    </row>
    <row r="5" spans="1:10" s="59" customFormat="1" ht="20.25" customHeight="1" x14ac:dyDescent="0.25">
      <c r="A5" s="13" t="s">
        <v>210</v>
      </c>
      <c r="B5" s="91">
        <v>9452</v>
      </c>
      <c r="C5" s="91">
        <v>1832</v>
      </c>
      <c r="D5" s="93">
        <f>C5/B5</f>
        <v>0.19382141345746931</v>
      </c>
      <c r="I5" s="172"/>
    </row>
    <row r="6" spans="1:10" s="59" customFormat="1" ht="20.25" customHeight="1" x14ac:dyDescent="0.25">
      <c r="A6" s="13" t="s">
        <v>211</v>
      </c>
      <c r="B6" s="91">
        <v>798</v>
      </c>
      <c r="C6" s="91">
        <v>471</v>
      </c>
      <c r="D6" s="93">
        <f t="shared" ref="D6:D10" si="0">C6/B6</f>
        <v>0.59022556390977443</v>
      </c>
      <c r="I6" s="172"/>
    </row>
    <row r="7" spans="1:10" s="59" customFormat="1" ht="20.25" customHeight="1" x14ac:dyDescent="0.25">
      <c r="A7" s="13" t="s">
        <v>212</v>
      </c>
      <c r="B7" s="91">
        <v>2791</v>
      </c>
      <c r="C7" s="91">
        <v>934</v>
      </c>
      <c r="D7" s="93">
        <f t="shared" si="0"/>
        <v>0.33464707989967751</v>
      </c>
      <c r="I7" s="172"/>
    </row>
    <row r="8" spans="1:10" s="59" customFormat="1" ht="20.25" customHeight="1" x14ac:dyDescent="0.25">
      <c r="A8" s="13" t="s">
        <v>213</v>
      </c>
      <c r="B8" s="91">
        <v>2783</v>
      </c>
      <c r="C8" s="91">
        <v>716</v>
      </c>
      <c r="D8" s="93">
        <f t="shared" si="0"/>
        <v>0.25727632051742721</v>
      </c>
      <c r="I8" s="172"/>
    </row>
    <row r="9" spans="1:10" s="59" customFormat="1" ht="20.25" customHeight="1" x14ac:dyDescent="0.25">
      <c r="A9" s="13" t="s">
        <v>214</v>
      </c>
      <c r="B9" s="91">
        <v>5164</v>
      </c>
      <c r="C9" s="91">
        <v>1041</v>
      </c>
      <c r="D9" s="93">
        <f t="shared" si="0"/>
        <v>0.20158791634391945</v>
      </c>
      <c r="I9" s="172"/>
    </row>
    <row r="10" spans="1:10" s="59" customFormat="1" ht="20.25" customHeight="1" x14ac:dyDescent="0.25">
      <c r="A10" s="13" t="s">
        <v>215</v>
      </c>
      <c r="B10" s="91">
        <v>3259</v>
      </c>
      <c r="C10" s="91">
        <v>1222</v>
      </c>
      <c r="D10" s="93">
        <f t="shared" si="0"/>
        <v>0.37496164467628107</v>
      </c>
      <c r="I10" s="172"/>
    </row>
    <row r="12" spans="1:10" x14ac:dyDescent="0.35">
      <c r="A12" s="263" t="s">
        <v>253</v>
      </c>
    </row>
    <row r="13" spans="1:10" x14ac:dyDescent="0.35">
      <c r="A13" s="218" t="s">
        <v>275</v>
      </c>
    </row>
  </sheetData>
  <mergeCells count="2">
    <mergeCell ref="A1:D1"/>
    <mergeCell ref="B3:D3"/>
  </mergeCells>
  <pageMargins left="0.78740157480314965" right="0.19685039370078741" top="0.59055118110236227" bottom="0.59055118110236227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9"/>
  <sheetViews>
    <sheetView zoomScaleNormal="100" workbookViewId="0">
      <pane ySplit="4" topLeftCell="A38" activePane="bottomLeft" state="frozen"/>
      <selection activeCell="C3" sqref="C3:K3"/>
      <selection pane="bottomLeft" activeCell="C3" sqref="C3:K3"/>
    </sheetView>
  </sheetViews>
  <sheetFormatPr defaultRowHeight="12.5" x14ac:dyDescent="0.25"/>
  <cols>
    <col min="1" max="1" width="15.453125" customWidth="1"/>
    <col min="2" max="2" width="29" customWidth="1"/>
    <col min="3" max="11" width="9.7265625" customWidth="1"/>
  </cols>
  <sheetData>
    <row r="1" spans="1:11" ht="15.5" x14ac:dyDescent="0.25">
      <c r="A1" s="316" t="s">
        <v>276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5.5" x14ac:dyDescent="0.25">
      <c r="A2" s="12"/>
    </row>
    <row r="3" spans="1:11" ht="42" customHeight="1" x14ac:dyDescent="0.25">
      <c r="A3" s="317" t="s">
        <v>25</v>
      </c>
      <c r="B3" s="317" t="s">
        <v>8</v>
      </c>
      <c r="C3" s="310" t="s">
        <v>273</v>
      </c>
      <c r="D3" s="310"/>
      <c r="E3" s="310"/>
      <c r="F3" s="310" t="s">
        <v>252</v>
      </c>
      <c r="G3" s="310"/>
      <c r="H3" s="310"/>
      <c r="I3" s="311" t="s">
        <v>274</v>
      </c>
      <c r="J3" s="311"/>
      <c r="K3" s="311"/>
    </row>
    <row r="4" spans="1:11" ht="27" customHeight="1" x14ac:dyDescent="0.25">
      <c r="A4" s="318"/>
      <c r="B4" s="318"/>
      <c r="C4" s="259" t="s">
        <v>1</v>
      </c>
      <c r="D4" s="260" t="s">
        <v>2</v>
      </c>
      <c r="E4" s="260" t="s">
        <v>3</v>
      </c>
      <c r="F4" s="259" t="s">
        <v>1</v>
      </c>
      <c r="G4" s="58" t="s">
        <v>2</v>
      </c>
      <c r="H4" s="58" t="s">
        <v>3</v>
      </c>
      <c r="I4" s="58" t="s">
        <v>1</v>
      </c>
      <c r="J4" s="58" t="s">
        <v>2</v>
      </c>
      <c r="K4" s="58" t="s">
        <v>3</v>
      </c>
    </row>
    <row r="5" spans="1:11" ht="19.5" customHeight="1" x14ac:dyDescent="0.25">
      <c r="A5" s="319" t="s">
        <v>204</v>
      </c>
      <c r="B5" s="320"/>
      <c r="C5" s="165">
        <f t="shared" ref="C5:E5" si="0">SUM(C6:C10)</f>
        <v>9626</v>
      </c>
      <c r="D5" s="165">
        <f t="shared" si="0"/>
        <v>9277</v>
      </c>
      <c r="E5" s="165">
        <f t="shared" si="0"/>
        <v>9616</v>
      </c>
      <c r="F5" s="165">
        <f t="shared" ref="F5:H5" si="1">SUM(F6:F10)</f>
        <v>10846</v>
      </c>
      <c r="G5" s="165">
        <f t="shared" si="1"/>
        <v>10799</v>
      </c>
      <c r="H5" s="165">
        <f t="shared" si="1"/>
        <v>9658</v>
      </c>
      <c r="I5" s="164">
        <f>C5/F5-1</f>
        <v>-0.11248386501936203</v>
      </c>
      <c r="J5" s="164">
        <f t="shared" ref="J5:K13" si="2">D5/G5-1</f>
        <v>-0.14093897583109549</v>
      </c>
      <c r="K5" s="164">
        <f t="shared" si="2"/>
        <v>-4.3487264443984319E-3</v>
      </c>
    </row>
    <row r="6" spans="1:11" ht="18" customHeight="1" x14ac:dyDescent="0.25">
      <c r="A6" s="13"/>
      <c r="B6" s="14" t="s">
        <v>16</v>
      </c>
      <c r="C6" s="91">
        <v>120</v>
      </c>
      <c r="D6" s="91">
        <v>154</v>
      </c>
      <c r="E6" s="91">
        <v>451</v>
      </c>
      <c r="F6" s="91">
        <v>152</v>
      </c>
      <c r="G6" s="91">
        <v>176</v>
      </c>
      <c r="H6" s="91">
        <v>474</v>
      </c>
      <c r="I6" s="92">
        <f>C6/F6-1</f>
        <v>-0.21052631578947367</v>
      </c>
      <c r="J6" s="92">
        <f t="shared" si="2"/>
        <v>-0.125</v>
      </c>
      <c r="K6" s="92">
        <f t="shared" si="2"/>
        <v>-4.8523206751054815E-2</v>
      </c>
    </row>
    <row r="7" spans="1:11" ht="18" customHeight="1" x14ac:dyDescent="0.25">
      <c r="A7" s="13"/>
      <c r="B7" s="14" t="s">
        <v>17</v>
      </c>
      <c r="C7" s="91">
        <v>3098</v>
      </c>
      <c r="D7" s="91">
        <v>3388</v>
      </c>
      <c r="E7" s="91">
        <v>5548</v>
      </c>
      <c r="F7" s="91">
        <v>3407</v>
      </c>
      <c r="G7" s="91">
        <v>3991</v>
      </c>
      <c r="H7" s="91">
        <v>5853</v>
      </c>
      <c r="I7" s="92">
        <f t="shared" ref="I7:I10" si="3">C7/F7-1</f>
        <v>-9.0695626651012606E-2</v>
      </c>
      <c r="J7" s="92">
        <f t="shared" si="2"/>
        <v>-0.15108995239288403</v>
      </c>
      <c r="K7" s="92">
        <f t="shared" si="2"/>
        <v>-5.2110029044934225E-2</v>
      </c>
    </row>
    <row r="8" spans="1:11" ht="18" customHeight="1" x14ac:dyDescent="0.25">
      <c r="A8" s="13"/>
      <c r="B8" s="15" t="s">
        <v>18</v>
      </c>
      <c r="C8" s="91">
        <v>33</v>
      </c>
      <c r="D8" s="91">
        <v>38</v>
      </c>
      <c r="E8" s="91">
        <v>33</v>
      </c>
      <c r="F8" s="91">
        <v>40</v>
      </c>
      <c r="G8" s="91">
        <v>39</v>
      </c>
      <c r="H8" s="91">
        <v>38</v>
      </c>
      <c r="I8" s="92">
        <f t="shared" si="3"/>
        <v>-0.17500000000000004</v>
      </c>
      <c r="J8" s="92">
        <f t="shared" si="2"/>
        <v>-2.5641025641025661E-2</v>
      </c>
      <c r="K8" s="92">
        <f t="shared" si="2"/>
        <v>-0.13157894736842102</v>
      </c>
    </row>
    <row r="9" spans="1:11" ht="18" customHeight="1" x14ac:dyDescent="0.25">
      <c r="A9" s="13"/>
      <c r="B9" s="14" t="s">
        <v>19</v>
      </c>
      <c r="C9" s="91">
        <v>7</v>
      </c>
      <c r="D9" s="91">
        <v>4</v>
      </c>
      <c r="E9" s="91">
        <v>10</v>
      </c>
      <c r="F9" s="91">
        <v>4</v>
      </c>
      <c r="G9" s="91">
        <v>9</v>
      </c>
      <c r="H9" s="91">
        <v>7</v>
      </c>
      <c r="I9" s="92">
        <f t="shared" si="3"/>
        <v>0.75</v>
      </c>
      <c r="J9" s="92">
        <f t="shared" si="2"/>
        <v>-0.55555555555555558</v>
      </c>
      <c r="K9" s="92">
        <f t="shared" si="2"/>
        <v>0.4285714285714286</v>
      </c>
    </row>
    <row r="10" spans="1:11" ht="18" customHeight="1" x14ac:dyDescent="0.25">
      <c r="A10" s="16"/>
      <c r="B10" s="14" t="s">
        <v>20</v>
      </c>
      <c r="C10" s="91">
        <v>6368</v>
      </c>
      <c r="D10" s="91">
        <v>5693</v>
      </c>
      <c r="E10" s="91">
        <v>3574</v>
      </c>
      <c r="F10" s="91">
        <v>7243</v>
      </c>
      <c r="G10" s="91">
        <v>6584</v>
      </c>
      <c r="H10" s="91">
        <v>3286</v>
      </c>
      <c r="I10" s="92">
        <f t="shared" si="3"/>
        <v>-0.12080629573381196</v>
      </c>
      <c r="J10" s="92">
        <f t="shared" si="2"/>
        <v>-0.13532806804374242</v>
      </c>
      <c r="K10" s="92">
        <f t="shared" si="2"/>
        <v>8.7644552647595964E-2</v>
      </c>
    </row>
    <row r="11" spans="1:11" ht="18" customHeight="1" x14ac:dyDescent="0.25">
      <c r="A11" s="319" t="s">
        <v>205</v>
      </c>
      <c r="B11" s="320"/>
      <c r="C11" s="165">
        <f t="shared" ref="C11:E11" si="4">SUM(C12:C16)</f>
        <v>667</v>
      </c>
      <c r="D11" s="165">
        <f t="shared" si="4"/>
        <v>793</v>
      </c>
      <c r="E11" s="165">
        <f t="shared" si="4"/>
        <v>1881</v>
      </c>
      <c r="F11" s="165">
        <f t="shared" ref="F11:H11" si="5">SUM(F12:F16)</f>
        <v>598</v>
      </c>
      <c r="G11" s="165">
        <f t="shared" si="5"/>
        <v>304</v>
      </c>
      <c r="H11" s="165">
        <f t="shared" si="5"/>
        <v>2081</v>
      </c>
      <c r="I11" s="164">
        <f>C11/F11-1</f>
        <v>0.11538461538461542</v>
      </c>
      <c r="J11" s="164">
        <f t="shared" si="2"/>
        <v>1.6085526315789473</v>
      </c>
      <c r="K11" s="164">
        <f t="shared" si="2"/>
        <v>-9.6107640557424268E-2</v>
      </c>
    </row>
    <row r="12" spans="1:11" ht="18" customHeight="1" x14ac:dyDescent="0.25">
      <c r="A12" s="13"/>
      <c r="B12" s="14" t="s">
        <v>16</v>
      </c>
      <c r="C12" s="91">
        <v>3</v>
      </c>
      <c r="D12" s="91">
        <v>8</v>
      </c>
      <c r="E12" s="91">
        <v>27</v>
      </c>
      <c r="F12" s="91">
        <v>1</v>
      </c>
      <c r="G12" s="91">
        <v>0</v>
      </c>
      <c r="H12" s="91">
        <v>30</v>
      </c>
      <c r="I12" s="92">
        <f>C12/F12-1</f>
        <v>2</v>
      </c>
      <c r="J12" s="92" t="e">
        <f t="shared" si="2"/>
        <v>#DIV/0!</v>
      </c>
      <c r="K12" s="92">
        <f t="shared" si="2"/>
        <v>-9.9999999999999978E-2</v>
      </c>
    </row>
    <row r="13" spans="1:11" ht="18" customHeight="1" x14ac:dyDescent="0.25">
      <c r="A13" s="13"/>
      <c r="B13" s="14" t="s">
        <v>17</v>
      </c>
      <c r="C13" s="91">
        <v>155</v>
      </c>
      <c r="D13" s="91">
        <v>227</v>
      </c>
      <c r="E13" s="91">
        <v>520</v>
      </c>
      <c r="F13" s="91">
        <v>73</v>
      </c>
      <c r="G13" s="91">
        <v>198</v>
      </c>
      <c r="H13" s="91">
        <v>596</v>
      </c>
      <c r="I13" s="92">
        <f t="shared" ref="I13" si="6">C13/F13-1</f>
        <v>1.1232876712328768</v>
      </c>
      <c r="J13" s="92">
        <f t="shared" si="2"/>
        <v>0.14646464646464641</v>
      </c>
      <c r="K13" s="92">
        <f t="shared" si="2"/>
        <v>-0.12751677852348997</v>
      </c>
    </row>
    <row r="14" spans="1:11" ht="18" customHeight="1" x14ac:dyDescent="0.25">
      <c r="A14" s="13"/>
      <c r="B14" s="15" t="s">
        <v>18</v>
      </c>
      <c r="C14" s="91">
        <v>1</v>
      </c>
      <c r="D14" s="91">
        <v>0</v>
      </c>
      <c r="E14" s="91">
        <v>1</v>
      </c>
      <c r="F14" s="91">
        <v>0</v>
      </c>
      <c r="G14" s="91">
        <v>2</v>
      </c>
      <c r="H14" s="91">
        <v>0</v>
      </c>
      <c r="I14" s="92" t="s">
        <v>239</v>
      </c>
      <c r="J14" s="92" t="s">
        <v>239</v>
      </c>
      <c r="K14" s="92" t="s">
        <v>239</v>
      </c>
    </row>
    <row r="15" spans="1:11" ht="18" customHeight="1" x14ac:dyDescent="0.25">
      <c r="A15" s="13"/>
      <c r="B15" s="14" t="s">
        <v>19</v>
      </c>
      <c r="C15" s="257"/>
      <c r="D15" s="257"/>
      <c r="E15" s="257"/>
      <c r="F15" s="257"/>
      <c r="G15" s="257"/>
      <c r="H15" s="257"/>
      <c r="I15" s="163"/>
      <c r="J15" s="163"/>
      <c r="K15" s="163"/>
    </row>
    <row r="16" spans="1:11" ht="18" customHeight="1" x14ac:dyDescent="0.25">
      <c r="A16" s="16"/>
      <c r="B16" s="14" t="s">
        <v>20</v>
      </c>
      <c r="C16" s="91">
        <v>508</v>
      </c>
      <c r="D16" s="91">
        <v>558</v>
      </c>
      <c r="E16" s="91">
        <v>1333</v>
      </c>
      <c r="F16" s="91">
        <v>524</v>
      </c>
      <c r="G16" s="91">
        <v>104</v>
      </c>
      <c r="H16" s="91">
        <v>1455</v>
      </c>
      <c r="I16" s="92">
        <f t="shared" ref="I16" si="7">C16/F16-1</f>
        <v>-3.0534351145038219E-2</v>
      </c>
      <c r="J16" s="92">
        <f t="shared" ref="J16:J26" si="8">D16/G16-1</f>
        <v>4.365384615384615</v>
      </c>
      <c r="K16" s="92">
        <f t="shared" ref="K16:K26" si="9">E16/H16-1</f>
        <v>-8.3848797250859142E-2</v>
      </c>
    </row>
    <row r="17" spans="1:11" ht="18" customHeight="1" x14ac:dyDescent="0.25">
      <c r="A17" s="319" t="s">
        <v>206</v>
      </c>
      <c r="B17" s="320"/>
      <c r="C17" s="165">
        <f t="shared" ref="C17:E17" si="10">SUM(C18:C22)</f>
        <v>2803</v>
      </c>
      <c r="D17" s="165">
        <f t="shared" si="10"/>
        <v>2456</v>
      </c>
      <c r="E17" s="165">
        <f t="shared" si="10"/>
        <v>3291</v>
      </c>
      <c r="F17" s="165">
        <f t="shared" ref="F17:H17" si="11">SUM(F18:F22)</f>
        <v>2829</v>
      </c>
      <c r="G17" s="165">
        <f t="shared" si="11"/>
        <v>2860</v>
      </c>
      <c r="H17" s="165">
        <f t="shared" si="11"/>
        <v>3071</v>
      </c>
      <c r="I17" s="164">
        <f>C17/F17-1</f>
        <v>-9.1905266878755665E-3</v>
      </c>
      <c r="J17" s="164">
        <f t="shared" si="8"/>
        <v>-0.14125874125874127</v>
      </c>
      <c r="K17" s="164">
        <f t="shared" si="9"/>
        <v>7.1637902963204159E-2</v>
      </c>
    </row>
    <row r="18" spans="1:11" ht="18" customHeight="1" x14ac:dyDescent="0.25">
      <c r="A18" s="13"/>
      <c r="B18" s="14" t="s">
        <v>16</v>
      </c>
      <c r="C18" s="91">
        <v>19</v>
      </c>
      <c r="D18" s="91">
        <v>30</v>
      </c>
      <c r="E18" s="91">
        <v>65</v>
      </c>
      <c r="F18" s="91">
        <v>18</v>
      </c>
      <c r="G18" s="91">
        <v>27</v>
      </c>
      <c r="H18" s="91">
        <v>76</v>
      </c>
      <c r="I18" s="92">
        <f>C18/F18-1</f>
        <v>5.555555555555558E-2</v>
      </c>
      <c r="J18" s="92">
        <f t="shared" si="8"/>
        <v>0.11111111111111116</v>
      </c>
      <c r="K18" s="92">
        <f t="shared" si="9"/>
        <v>-0.14473684210526316</v>
      </c>
    </row>
    <row r="19" spans="1:11" ht="18" customHeight="1" x14ac:dyDescent="0.25">
      <c r="A19" s="13"/>
      <c r="B19" s="14" t="s">
        <v>17</v>
      </c>
      <c r="C19" s="91">
        <v>677</v>
      </c>
      <c r="D19" s="91">
        <v>702</v>
      </c>
      <c r="E19" s="91">
        <v>1077</v>
      </c>
      <c r="F19" s="91">
        <v>669</v>
      </c>
      <c r="G19" s="91">
        <v>754</v>
      </c>
      <c r="H19" s="91">
        <v>1142</v>
      </c>
      <c r="I19" s="92">
        <f t="shared" ref="I19:I22" si="12">C19/F19-1</f>
        <v>1.195814648729443E-2</v>
      </c>
      <c r="J19" s="92">
        <f t="shared" si="8"/>
        <v>-6.8965517241379337E-2</v>
      </c>
      <c r="K19" s="92">
        <f t="shared" si="9"/>
        <v>-5.6917688266199695E-2</v>
      </c>
    </row>
    <row r="20" spans="1:11" ht="18" customHeight="1" x14ac:dyDescent="0.25">
      <c r="A20" s="13"/>
      <c r="B20" s="15" t="s">
        <v>18</v>
      </c>
      <c r="C20" s="91">
        <v>4</v>
      </c>
      <c r="D20" s="91">
        <v>6</v>
      </c>
      <c r="E20" s="91">
        <v>0</v>
      </c>
      <c r="F20" s="91">
        <v>5</v>
      </c>
      <c r="G20" s="91">
        <v>10</v>
      </c>
      <c r="H20" s="91">
        <v>3</v>
      </c>
      <c r="I20" s="92">
        <f t="shared" si="12"/>
        <v>-0.19999999999999996</v>
      </c>
      <c r="J20" s="92">
        <f t="shared" si="8"/>
        <v>-0.4</v>
      </c>
      <c r="K20" s="92">
        <f t="shared" si="9"/>
        <v>-1</v>
      </c>
    </row>
    <row r="21" spans="1:11" ht="18" customHeight="1" x14ac:dyDescent="0.25">
      <c r="A21" s="13"/>
      <c r="B21" s="14" t="s">
        <v>19</v>
      </c>
      <c r="C21" s="91">
        <v>0</v>
      </c>
      <c r="D21" s="91">
        <v>1</v>
      </c>
      <c r="E21" s="91">
        <v>0</v>
      </c>
      <c r="F21" s="91">
        <v>1</v>
      </c>
      <c r="G21" s="91">
        <v>3</v>
      </c>
      <c r="H21" s="91">
        <v>1</v>
      </c>
      <c r="I21" s="92">
        <f t="shared" si="12"/>
        <v>-1</v>
      </c>
      <c r="J21" s="92" t="s">
        <v>239</v>
      </c>
      <c r="K21" s="92">
        <f t="shared" si="9"/>
        <v>-1</v>
      </c>
    </row>
    <row r="22" spans="1:11" ht="18" customHeight="1" x14ac:dyDescent="0.25">
      <c r="A22" s="16"/>
      <c r="B22" s="14" t="s">
        <v>20</v>
      </c>
      <c r="C22" s="91">
        <v>2103</v>
      </c>
      <c r="D22" s="91">
        <v>1717</v>
      </c>
      <c r="E22" s="91">
        <v>2149</v>
      </c>
      <c r="F22" s="91">
        <v>2136</v>
      </c>
      <c r="G22" s="91">
        <v>2066</v>
      </c>
      <c r="H22" s="91">
        <v>1849</v>
      </c>
      <c r="I22" s="92">
        <f t="shared" si="12"/>
        <v>-1.5449438202247201E-2</v>
      </c>
      <c r="J22" s="92">
        <f t="shared" si="8"/>
        <v>-0.16892545982575025</v>
      </c>
      <c r="K22" s="92">
        <f t="shared" si="9"/>
        <v>0.16224986479177939</v>
      </c>
    </row>
    <row r="23" spans="1:11" ht="18" customHeight="1" x14ac:dyDescent="0.25">
      <c r="A23" s="319" t="s">
        <v>207</v>
      </c>
      <c r="B23" s="320"/>
      <c r="C23" s="165">
        <f t="shared" ref="C23:E23" si="13">SUM(C24:C28)</f>
        <v>2904</v>
      </c>
      <c r="D23" s="165">
        <f t="shared" si="13"/>
        <v>2450</v>
      </c>
      <c r="E23" s="165">
        <f t="shared" si="13"/>
        <v>4661</v>
      </c>
      <c r="F23" s="165">
        <f t="shared" ref="F23:H23" si="14">SUM(F24:F28)</f>
        <v>3361</v>
      </c>
      <c r="G23" s="165">
        <f t="shared" si="14"/>
        <v>2021</v>
      </c>
      <c r="H23" s="165">
        <f t="shared" si="14"/>
        <v>4238</v>
      </c>
      <c r="I23" s="164">
        <f>C23/F23-1</f>
        <v>-0.13597143707229986</v>
      </c>
      <c r="J23" s="164">
        <f t="shared" si="8"/>
        <v>0.21227115289460663</v>
      </c>
      <c r="K23" s="164">
        <f t="shared" si="9"/>
        <v>9.9811231713072157E-2</v>
      </c>
    </row>
    <row r="24" spans="1:11" ht="18" customHeight="1" x14ac:dyDescent="0.25">
      <c r="A24" s="13"/>
      <c r="B24" s="14" t="s">
        <v>16</v>
      </c>
      <c r="C24" s="96">
        <v>24</v>
      </c>
      <c r="D24" s="96">
        <v>29</v>
      </c>
      <c r="E24" s="96">
        <v>61</v>
      </c>
      <c r="F24" s="96">
        <v>21</v>
      </c>
      <c r="G24" s="96">
        <v>32</v>
      </c>
      <c r="H24" s="96">
        <v>59</v>
      </c>
      <c r="I24" s="92">
        <f>C24/F24-1</f>
        <v>0.14285714285714279</v>
      </c>
      <c r="J24" s="92">
        <f t="shared" si="8"/>
        <v>-9.375E-2</v>
      </c>
      <c r="K24" s="92">
        <f t="shared" si="9"/>
        <v>3.3898305084745672E-2</v>
      </c>
    </row>
    <row r="25" spans="1:11" ht="18" customHeight="1" x14ac:dyDescent="0.25">
      <c r="A25" s="13"/>
      <c r="B25" s="14" t="s">
        <v>17</v>
      </c>
      <c r="C25" s="96">
        <v>780</v>
      </c>
      <c r="D25" s="96">
        <v>684</v>
      </c>
      <c r="E25" s="96">
        <v>973</v>
      </c>
      <c r="F25" s="96">
        <v>728</v>
      </c>
      <c r="G25" s="96">
        <v>771</v>
      </c>
      <c r="H25" s="96">
        <v>873</v>
      </c>
      <c r="I25" s="92">
        <f t="shared" ref="I25:I26" si="15">C25/F25-1</f>
        <v>7.1428571428571397E-2</v>
      </c>
      <c r="J25" s="92">
        <f t="shared" si="8"/>
        <v>-0.11284046692607008</v>
      </c>
      <c r="K25" s="92">
        <f t="shared" si="9"/>
        <v>0.11454753722794964</v>
      </c>
    </row>
    <row r="26" spans="1:11" ht="18" customHeight="1" x14ac:dyDescent="0.25">
      <c r="A26" s="13"/>
      <c r="B26" s="15" t="s">
        <v>18</v>
      </c>
      <c r="C26" s="96">
        <v>3</v>
      </c>
      <c r="D26" s="96">
        <v>3</v>
      </c>
      <c r="E26" s="96">
        <v>2</v>
      </c>
      <c r="F26" s="96">
        <v>3</v>
      </c>
      <c r="G26" s="96">
        <v>7</v>
      </c>
      <c r="H26" s="96">
        <v>2</v>
      </c>
      <c r="I26" s="92">
        <f t="shared" si="15"/>
        <v>0</v>
      </c>
      <c r="J26" s="92">
        <f t="shared" si="8"/>
        <v>-0.5714285714285714</v>
      </c>
      <c r="K26" s="92">
        <f t="shared" si="9"/>
        <v>0</v>
      </c>
    </row>
    <row r="27" spans="1:11" ht="18" customHeight="1" x14ac:dyDescent="0.25">
      <c r="A27" s="13"/>
      <c r="B27" s="14" t="s">
        <v>19</v>
      </c>
      <c r="C27" s="258"/>
      <c r="D27" s="258"/>
      <c r="E27" s="258"/>
      <c r="F27" s="258"/>
      <c r="G27" s="258"/>
      <c r="H27" s="258"/>
      <c r="I27" s="163"/>
      <c r="J27" s="163"/>
      <c r="K27" s="163"/>
    </row>
    <row r="28" spans="1:11" ht="18" customHeight="1" x14ac:dyDescent="0.25">
      <c r="A28" s="16"/>
      <c r="B28" s="14" t="s">
        <v>20</v>
      </c>
      <c r="C28" s="96">
        <v>2097</v>
      </c>
      <c r="D28" s="96">
        <v>1734</v>
      </c>
      <c r="E28" s="96">
        <v>3625</v>
      </c>
      <c r="F28" s="96">
        <v>2609</v>
      </c>
      <c r="G28" s="96">
        <v>1211</v>
      </c>
      <c r="H28" s="96">
        <v>3304</v>
      </c>
      <c r="I28" s="92">
        <f t="shared" ref="I28:K28" si="16">C28/F28-1</f>
        <v>-0.19624377155998463</v>
      </c>
      <c r="J28" s="92">
        <f t="shared" si="16"/>
        <v>0.43187448389760519</v>
      </c>
      <c r="K28" s="92">
        <f t="shared" si="16"/>
        <v>9.7154963680387452E-2</v>
      </c>
    </row>
    <row r="29" spans="1:11" ht="18" customHeight="1" x14ac:dyDescent="0.25">
      <c r="A29" s="319" t="s">
        <v>208</v>
      </c>
      <c r="B29" s="320"/>
      <c r="C29" s="165">
        <f t="shared" ref="C29:E29" si="17">SUM(C30:C34)</f>
        <v>4977</v>
      </c>
      <c r="D29" s="165">
        <f t="shared" si="17"/>
        <v>5292</v>
      </c>
      <c r="E29" s="165">
        <f t="shared" si="17"/>
        <v>3899</v>
      </c>
      <c r="F29" s="165">
        <f t="shared" ref="F29:H29" si="18">SUM(F30:F34)</f>
        <v>6123</v>
      </c>
      <c r="G29" s="165">
        <f t="shared" si="18"/>
        <v>7248</v>
      </c>
      <c r="H29" s="165">
        <f t="shared" si="18"/>
        <v>4278</v>
      </c>
      <c r="I29" s="164">
        <f>C29/F29-1</f>
        <v>-0.18716315531602157</v>
      </c>
      <c r="J29" s="164">
        <f>D29/G29-1</f>
        <v>-0.26986754966887416</v>
      </c>
      <c r="K29" s="164">
        <f>E29/H29-1</f>
        <v>-8.859280037400652E-2</v>
      </c>
    </row>
    <row r="30" spans="1:11" ht="18" customHeight="1" x14ac:dyDescent="0.25">
      <c r="A30" s="13"/>
      <c r="B30" s="14" t="s">
        <v>16</v>
      </c>
      <c r="C30" s="91">
        <v>71</v>
      </c>
      <c r="D30" s="91">
        <v>61</v>
      </c>
      <c r="E30" s="91">
        <v>204</v>
      </c>
      <c r="F30" s="91">
        <v>51</v>
      </c>
      <c r="G30" s="91">
        <v>99</v>
      </c>
      <c r="H30" s="91">
        <v>192</v>
      </c>
      <c r="I30" s="92">
        <f>C30/F30-1</f>
        <v>0.39215686274509798</v>
      </c>
      <c r="J30" s="92">
        <f t="shared" ref="J30:K38" si="19">D30/G30-1</f>
        <v>-0.38383838383838387</v>
      </c>
      <c r="K30" s="92">
        <f t="shared" si="19"/>
        <v>6.25E-2</v>
      </c>
    </row>
    <row r="31" spans="1:11" ht="18" customHeight="1" x14ac:dyDescent="0.25">
      <c r="A31" s="13"/>
      <c r="B31" s="14" t="s">
        <v>17</v>
      </c>
      <c r="C31" s="91">
        <v>2173</v>
      </c>
      <c r="D31" s="91">
        <v>2351</v>
      </c>
      <c r="E31" s="91">
        <v>2908</v>
      </c>
      <c r="F31" s="91">
        <v>2737</v>
      </c>
      <c r="G31" s="91">
        <v>2818</v>
      </c>
      <c r="H31" s="91">
        <v>3099</v>
      </c>
      <c r="I31" s="92">
        <f t="shared" ref="I31:I34" si="20">C31/F31-1</f>
        <v>-0.20606503470953597</v>
      </c>
      <c r="J31" s="92">
        <f t="shared" si="19"/>
        <v>-0.16572036905606813</v>
      </c>
      <c r="K31" s="92">
        <f t="shared" si="19"/>
        <v>-6.1632784769280358E-2</v>
      </c>
    </row>
    <row r="32" spans="1:11" ht="18" customHeight="1" x14ac:dyDescent="0.25">
      <c r="A32" s="13"/>
      <c r="B32" s="15" t="s">
        <v>18</v>
      </c>
      <c r="C32" s="91">
        <v>11</v>
      </c>
      <c r="D32" s="91">
        <v>114</v>
      </c>
      <c r="E32" s="91">
        <v>7</v>
      </c>
      <c r="F32" s="91">
        <v>15</v>
      </c>
      <c r="G32" s="91">
        <v>19</v>
      </c>
      <c r="H32" s="91">
        <v>11</v>
      </c>
      <c r="I32" s="92">
        <f t="shared" si="20"/>
        <v>-0.26666666666666672</v>
      </c>
      <c r="J32" s="92">
        <f t="shared" si="19"/>
        <v>5</v>
      </c>
      <c r="K32" s="92">
        <f t="shared" si="19"/>
        <v>-0.36363636363636365</v>
      </c>
    </row>
    <row r="33" spans="1:11" ht="18" customHeight="1" x14ac:dyDescent="0.25">
      <c r="A33" s="13"/>
      <c r="B33" s="14" t="s">
        <v>19</v>
      </c>
      <c r="C33" s="91">
        <v>4</v>
      </c>
      <c r="D33" s="91">
        <v>3</v>
      </c>
      <c r="E33" s="91">
        <v>5</v>
      </c>
      <c r="F33" s="91">
        <v>1</v>
      </c>
      <c r="G33" s="91">
        <v>1</v>
      </c>
      <c r="H33" s="91">
        <v>4</v>
      </c>
      <c r="I33" s="92">
        <f t="shared" si="20"/>
        <v>3</v>
      </c>
      <c r="J33" s="92">
        <f t="shared" si="19"/>
        <v>2</v>
      </c>
      <c r="K33" s="92">
        <f t="shared" si="19"/>
        <v>0.25</v>
      </c>
    </row>
    <row r="34" spans="1:11" ht="22.5" customHeight="1" x14ac:dyDescent="0.25">
      <c r="A34" s="16"/>
      <c r="B34" s="14" t="s">
        <v>20</v>
      </c>
      <c r="C34" s="91">
        <v>2718</v>
      </c>
      <c r="D34" s="91">
        <v>2763</v>
      </c>
      <c r="E34" s="91">
        <v>775</v>
      </c>
      <c r="F34" s="91">
        <v>3319</v>
      </c>
      <c r="G34" s="91">
        <v>4311</v>
      </c>
      <c r="H34" s="91">
        <v>972</v>
      </c>
      <c r="I34" s="92">
        <f t="shared" si="20"/>
        <v>-0.18107863814401925</v>
      </c>
      <c r="J34" s="92">
        <f t="shared" si="19"/>
        <v>-0.35908141962421714</v>
      </c>
      <c r="K34" s="92">
        <f t="shared" si="19"/>
        <v>-0.20267489711934161</v>
      </c>
    </row>
    <row r="35" spans="1:11" ht="18" customHeight="1" x14ac:dyDescent="0.25">
      <c r="A35" s="319" t="s">
        <v>209</v>
      </c>
      <c r="B35" s="320"/>
      <c r="C35" s="165">
        <f t="shared" ref="C35:E35" si="21">SUM(C36:C40)</f>
        <v>3099</v>
      </c>
      <c r="D35" s="165">
        <f t="shared" si="21"/>
        <v>4330</v>
      </c>
      <c r="E35" s="165">
        <f t="shared" si="21"/>
        <v>5233</v>
      </c>
      <c r="F35" s="165">
        <f t="shared" ref="F35:H35" si="22">SUM(F36:F40)</f>
        <v>4150</v>
      </c>
      <c r="G35" s="165">
        <f t="shared" si="22"/>
        <v>4244</v>
      </c>
      <c r="H35" s="165">
        <f t="shared" si="22"/>
        <v>6600</v>
      </c>
      <c r="I35" s="164">
        <f>C35/F35-1</f>
        <v>-0.25325301204819273</v>
      </c>
      <c r="J35" s="164">
        <f t="shared" si="19"/>
        <v>2.0263901979264753E-2</v>
      </c>
      <c r="K35" s="164">
        <f t="shared" si="19"/>
        <v>-0.20712121212121215</v>
      </c>
    </row>
    <row r="36" spans="1:11" ht="18" customHeight="1" x14ac:dyDescent="0.25">
      <c r="A36" s="13"/>
      <c r="B36" s="14" t="s">
        <v>16</v>
      </c>
      <c r="C36" s="96">
        <v>33</v>
      </c>
      <c r="D36" s="96">
        <v>53</v>
      </c>
      <c r="E36" s="96">
        <v>174</v>
      </c>
      <c r="F36" s="96">
        <v>28</v>
      </c>
      <c r="G36" s="96">
        <v>66</v>
      </c>
      <c r="H36" s="96">
        <v>195</v>
      </c>
      <c r="I36" s="92">
        <f>C36/F36-1</f>
        <v>0.1785714285714286</v>
      </c>
      <c r="J36" s="92">
        <f t="shared" si="19"/>
        <v>-0.19696969696969702</v>
      </c>
      <c r="K36" s="92">
        <f t="shared" si="19"/>
        <v>-0.10769230769230764</v>
      </c>
    </row>
    <row r="37" spans="1:11" ht="18" customHeight="1" x14ac:dyDescent="0.25">
      <c r="A37" s="13"/>
      <c r="B37" s="14" t="s">
        <v>17</v>
      </c>
      <c r="C37" s="96">
        <v>1024</v>
      </c>
      <c r="D37" s="96">
        <v>1114</v>
      </c>
      <c r="E37" s="96">
        <v>3676</v>
      </c>
      <c r="F37" s="96">
        <v>1429</v>
      </c>
      <c r="G37" s="96">
        <v>1448</v>
      </c>
      <c r="H37" s="96">
        <v>3821</v>
      </c>
      <c r="I37" s="92">
        <f t="shared" ref="I37:I38" si="23">C37/F37-1</f>
        <v>-0.28341497550734784</v>
      </c>
      <c r="J37" s="92">
        <f t="shared" si="19"/>
        <v>-0.23066298342541436</v>
      </c>
      <c r="K37" s="92">
        <f t="shared" si="19"/>
        <v>-3.7948181104422885E-2</v>
      </c>
    </row>
    <row r="38" spans="1:11" ht="18" customHeight="1" x14ac:dyDescent="0.25">
      <c r="A38" s="13"/>
      <c r="B38" s="15" t="s">
        <v>18</v>
      </c>
      <c r="C38" s="96">
        <v>9</v>
      </c>
      <c r="D38" s="96">
        <v>10</v>
      </c>
      <c r="E38" s="96">
        <v>26</v>
      </c>
      <c r="F38" s="96">
        <v>9</v>
      </c>
      <c r="G38" s="96">
        <v>11</v>
      </c>
      <c r="H38" s="96">
        <v>28</v>
      </c>
      <c r="I38" s="92">
        <f t="shared" si="23"/>
        <v>0</v>
      </c>
      <c r="J38" s="92">
        <f t="shared" si="19"/>
        <v>-9.0909090909090939E-2</v>
      </c>
      <c r="K38" s="92">
        <f t="shared" si="19"/>
        <v>-7.1428571428571397E-2</v>
      </c>
    </row>
    <row r="39" spans="1:11" ht="18" customHeight="1" x14ac:dyDescent="0.25">
      <c r="A39" s="13"/>
      <c r="B39" s="14" t="s">
        <v>19</v>
      </c>
      <c r="C39" s="257"/>
      <c r="D39" s="257"/>
      <c r="E39" s="257"/>
      <c r="F39" s="257"/>
      <c r="G39" s="257"/>
      <c r="H39" s="257"/>
      <c r="I39" s="163"/>
      <c r="J39" s="163"/>
      <c r="K39" s="163"/>
    </row>
    <row r="40" spans="1:11" ht="18" customHeight="1" x14ac:dyDescent="0.25">
      <c r="A40" s="16"/>
      <c r="B40" s="14" t="s">
        <v>20</v>
      </c>
      <c r="C40" s="96">
        <v>2033</v>
      </c>
      <c r="D40" s="96">
        <v>3153</v>
      </c>
      <c r="E40" s="96">
        <v>1357</v>
      </c>
      <c r="F40" s="96">
        <v>2684</v>
      </c>
      <c r="G40" s="96">
        <v>2719</v>
      </c>
      <c r="H40" s="96">
        <v>2556</v>
      </c>
      <c r="I40" s="92">
        <f t="shared" ref="I40:K40" si="24">C40/F40-1</f>
        <v>-0.24254843517138602</v>
      </c>
      <c r="J40" s="92">
        <f t="shared" si="24"/>
        <v>0.15961750643618977</v>
      </c>
      <c r="K40" s="92">
        <f t="shared" si="24"/>
        <v>-0.46909233176838816</v>
      </c>
    </row>
    <row r="41" spans="1:11" ht="9.75" customHeight="1" x14ac:dyDescent="0.25"/>
    <row r="42" spans="1:11" x14ac:dyDescent="0.25">
      <c r="A42" s="154" t="s">
        <v>253</v>
      </c>
    </row>
    <row r="43" spans="1:11" x14ac:dyDescent="0.25">
      <c r="A43" s="218" t="s">
        <v>275</v>
      </c>
    </row>
    <row r="44" spans="1:11" x14ac:dyDescent="0.25">
      <c r="A44" s="118"/>
      <c r="C44" s="160"/>
      <c r="D44" s="160"/>
      <c r="E44" s="160"/>
    </row>
    <row r="45" spans="1:11" x14ac:dyDescent="0.25">
      <c r="C45" s="160"/>
      <c r="D45" s="160"/>
      <c r="E45" s="160"/>
    </row>
    <row r="46" spans="1:11" x14ac:dyDescent="0.25">
      <c r="C46" s="160"/>
      <c r="D46" s="160"/>
      <c r="E46" s="160"/>
    </row>
    <row r="47" spans="1:11" x14ac:dyDescent="0.25">
      <c r="C47" s="160"/>
      <c r="D47" s="160"/>
      <c r="E47" s="160"/>
    </row>
    <row r="48" spans="1:11" x14ac:dyDescent="0.25">
      <c r="C48" s="160"/>
      <c r="D48" s="160"/>
      <c r="E48" s="160"/>
    </row>
    <row r="49" spans="3:3" x14ac:dyDescent="0.25">
      <c r="C49" s="160"/>
    </row>
  </sheetData>
  <mergeCells count="12">
    <mergeCell ref="A35:B35"/>
    <mergeCell ref="I3:K3"/>
    <mergeCell ref="A5:B5"/>
    <mergeCell ref="A11:B11"/>
    <mergeCell ref="A17:B17"/>
    <mergeCell ref="A23:B23"/>
    <mergeCell ref="A29:B29"/>
    <mergeCell ref="A1:K1"/>
    <mergeCell ref="A3:A4"/>
    <mergeCell ref="B3:B4"/>
    <mergeCell ref="C3:E3"/>
    <mergeCell ref="F3:H3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33"/>
  <sheetViews>
    <sheetView zoomScaleNormal="100" workbookViewId="0">
      <pane ySplit="5" topLeftCell="A31" activePane="bottomLeft" state="frozen"/>
      <selection activeCell="C3" sqref="C3:K3"/>
      <selection pane="bottomLeft" activeCell="C3" sqref="C3:K3"/>
    </sheetView>
  </sheetViews>
  <sheetFormatPr defaultColWidth="9.1796875" defaultRowHeight="12" x14ac:dyDescent="0.3"/>
  <cols>
    <col min="1" max="1" width="11.7265625" style="3" customWidth="1"/>
    <col min="2" max="2" width="22.453125" style="3" customWidth="1"/>
    <col min="3" max="3" width="8.1796875" style="3" bestFit="1" customWidth="1"/>
    <col min="4" max="4" width="7.54296875" style="3" bestFit="1" customWidth="1"/>
    <col min="5" max="5" width="6.7265625" style="3" bestFit="1" customWidth="1"/>
    <col min="6" max="6" width="7.54296875" style="3" bestFit="1" customWidth="1"/>
    <col min="7" max="7" width="6.7265625" style="3" bestFit="1" customWidth="1"/>
    <col min="8" max="8" width="7.54296875" style="3" bestFit="1" customWidth="1"/>
    <col min="9" max="9" width="7.7265625" style="3" customWidth="1"/>
    <col min="10" max="10" width="7.54296875" style="3" bestFit="1" customWidth="1"/>
    <col min="11" max="11" width="7.7265625" style="3" customWidth="1"/>
    <col min="12" max="12" width="7.54296875" style="3" bestFit="1" customWidth="1"/>
    <col min="13" max="13" width="7.81640625" style="3" customWidth="1"/>
    <col min="14" max="14" width="7.54296875" style="3" bestFit="1" customWidth="1"/>
    <col min="15" max="15" width="7.26953125" style="3" customWidth="1"/>
    <col min="16" max="16" width="7.54296875" style="3" bestFit="1" customWidth="1"/>
    <col min="17" max="17" width="6.7265625" style="3" customWidth="1"/>
    <col min="18" max="18" width="7.54296875" style="3" bestFit="1" customWidth="1"/>
    <col min="19" max="19" width="8.81640625" style="3" customWidth="1"/>
    <col min="20" max="20" width="9" style="3" customWidth="1"/>
    <col min="21" max="16384" width="9.1796875" style="3"/>
  </cols>
  <sheetData>
    <row r="1" spans="1:31" s="26" customFormat="1" ht="41.25" customHeight="1" x14ac:dyDescent="0.25">
      <c r="A1" s="312" t="s">
        <v>277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31" s="26" customFormat="1" ht="12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31" ht="29.25" customHeight="1" thickBot="1" x14ac:dyDescent="0.35">
      <c r="A3" s="329" t="s">
        <v>25</v>
      </c>
      <c r="B3" s="329" t="s">
        <v>8</v>
      </c>
      <c r="C3" s="324" t="s">
        <v>273</v>
      </c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5"/>
      <c r="T3" s="325"/>
    </row>
    <row r="4" spans="1:31" ht="33" customHeight="1" thickTop="1" x14ac:dyDescent="0.3">
      <c r="A4" s="330"/>
      <c r="B4" s="330"/>
      <c r="C4" s="326" t="s">
        <v>62</v>
      </c>
      <c r="D4" s="327"/>
      <c r="E4" s="326" t="s">
        <v>63</v>
      </c>
      <c r="F4" s="327"/>
      <c r="G4" s="326" t="s">
        <v>64</v>
      </c>
      <c r="H4" s="327"/>
      <c r="I4" s="326" t="s">
        <v>65</v>
      </c>
      <c r="J4" s="327"/>
      <c r="K4" s="326" t="s">
        <v>66</v>
      </c>
      <c r="L4" s="327"/>
      <c r="M4" s="326" t="s">
        <v>67</v>
      </c>
      <c r="N4" s="327"/>
      <c r="O4" s="326" t="s">
        <v>68</v>
      </c>
      <c r="P4" s="327"/>
      <c r="Q4" s="326" t="s">
        <v>69</v>
      </c>
      <c r="R4" s="328"/>
      <c r="S4" s="322" t="s">
        <v>92</v>
      </c>
      <c r="T4" s="323"/>
      <c r="Z4" s="321"/>
      <c r="AA4" s="321"/>
      <c r="AD4" s="321"/>
      <c r="AE4" s="321"/>
    </row>
    <row r="5" spans="1:31" ht="43.5" customHeight="1" x14ac:dyDescent="0.3">
      <c r="A5" s="331"/>
      <c r="B5" s="331"/>
      <c r="C5" s="21" t="s">
        <v>70</v>
      </c>
      <c r="D5" s="21" t="s">
        <v>71</v>
      </c>
      <c r="E5" s="21" t="s">
        <v>70</v>
      </c>
      <c r="F5" s="21" t="s">
        <v>71</v>
      </c>
      <c r="G5" s="21" t="s">
        <v>70</v>
      </c>
      <c r="H5" s="21" t="s">
        <v>71</v>
      </c>
      <c r="I5" s="21" t="s">
        <v>70</v>
      </c>
      <c r="J5" s="21" t="s">
        <v>71</v>
      </c>
      <c r="K5" s="21" t="s">
        <v>70</v>
      </c>
      <c r="L5" s="21" t="s">
        <v>71</v>
      </c>
      <c r="M5" s="21" t="s">
        <v>70</v>
      </c>
      <c r="N5" s="21" t="s">
        <v>71</v>
      </c>
      <c r="O5" s="21" t="s">
        <v>70</v>
      </c>
      <c r="P5" s="21" t="s">
        <v>71</v>
      </c>
      <c r="Q5" s="21" t="s">
        <v>70</v>
      </c>
      <c r="R5" s="22" t="s">
        <v>71</v>
      </c>
      <c r="S5" s="23"/>
      <c r="T5" s="24" t="s">
        <v>71</v>
      </c>
      <c r="Z5" s="245"/>
      <c r="AA5" s="245"/>
      <c r="AD5" s="245"/>
      <c r="AE5" s="245"/>
    </row>
    <row r="6" spans="1:31" ht="18" customHeight="1" x14ac:dyDescent="0.3">
      <c r="A6" s="319" t="s">
        <v>204</v>
      </c>
      <c r="B6" s="320"/>
      <c r="C6" s="9"/>
      <c r="D6" s="28"/>
      <c r="E6" s="9"/>
      <c r="F6" s="28"/>
      <c r="G6" s="9"/>
      <c r="H6" s="28"/>
      <c r="I6" s="9"/>
      <c r="J6" s="28"/>
      <c r="K6" s="9"/>
      <c r="L6" s="28"/>
      <c r="M6" s="9"/>
      <c r="N6" s="28"/>
      <c r="O6" s="9"/>
      <c r="P6" s="28"/>
      <c r="Q6" s="9"/>
      <c r="R6" s="29"/>
      <c r="S6" s="30"/>
      <c r="T6" s="31"/>
      <c r="AA6" s="246"/>
      <c r="AE6" s="246"/>
    </row>
    <row r="7" spans="1:31" s="26" customFormat="1" ht="18" customHeight="1" x14ac:dyDescent="0.25">
      <c r="A7" s="13"/>
      <c r="B7" s="14" t="s">
        <v>16</v>
      </c>
      <c r="C7" s="13">
        <v>99</v>
      </c>
      <c r="D7" s="93">
        <f>C7/$S7</f>
        <v>0.82499999999999996</v>
      </c>
      <c r="E7" s="13">
        <v>10</v>
      </c>
      <c r="F7" s="93">
        <f>E7/$S7</f>
        <v>8.3333333333333329E-2</v>
      </c>
      <c r="G7" s="13">
        <v>3</v>
      </c>
      <c r="H7" s="93">
        <f>G7/$S7</f>
        <v>2.5000000000000001E-2</v>
      </c>
      <c r="I7" s="13">
        <v>2</v>
      </c>
      <c r="J7" s="93">
        <f>I7/$S7</f>
        <v>1.6666666666666666E-2</v>
      </c>
      <c r="K7" s="13">
        <v>0</v>
      </c>
      <c r="L7" s="93">
        <f>K7/$S7</f>
        <v>0</v>
      </c>
      <c r="M7" s="13">
        <v>5</v>
      </c>
      <c r="N7" s="93">
        <f>M7/$S7</f>
        <v>4.1666666666666664E-2</v>
      </c>
      <c r="O7" s="13">
        <v>1</v>
      </c>
      <c r="P7" s="93">
        <f>O7/$S7</f>
        <v>8.3333333333333332E-3</v>
      </c>
      <c r="Q7" s="13">
        <v>0</v>
      </c>
      <c r="R7" s="93">
        <f>Q7/$S7</f>
        <v>0</v>
      </c>
      <c r="S7" s="94">
        <v>120</v>
      </c>
      <c r="T7" s="261">
        <v>1</v>
      </c>
      <c r="V7" s="175"/>
      <c r="W7" s="175"/>
      <c r="X7" s="175"/>
      <c r="Y7" s="175"/>
      <c r="AA7" s="247"/>
      <c r="AB7" s="175"/>
      <c r="AC7" s="175"/>
      <c r="AE7" s="247"/>
    </row>
    <row r="8" spans="1:31" s="26" customFormat="1" ht="18" customHeight="1" x14ac:dyDescent="0.25">
      <c r="A8" s="13"/>
      <c r="B8" s="14" t="s">
        <v>17</v>
      </c>
      <c r="C8" s="13">
        <v>2699</v>
      </c>
      <c r="D8" s="93">
        <f t="shared" ref="D8:D9" si="0">C8/$S8</f>
        <v>0.8712072304712718</v>
      </c>
      <c r="E8" s="13">
        <v>307</v>
      </c>
      <c r="F8" s="93">
        <f t="shared" ref="F8" si="1">E8/$S8</f>
        <v>9.9096191091026464E-2</v>
      </c>
      <c r="G8" s="13">
        <v>58</v>
      </c>
      <c r="H8" s="93">
        <f t="shared" ref="H8" si="2">G8/$S8</f>
        <v>1.8721755971594579E-2</v>
      </c>
      <c r="I8" s="13">
        <v>22</v>
      </c>
      <c r="J8" s="93">
        <f t="shared" ref="J8" si="3">I8/$S8</f>
        <v>7.1013557133634605E-3</v>
      </c>
      <c r="K8" s="13">
        <v>3</v>
      </c>
      <c r="L8" s="93">
        <f t="shared" ref="L8" si="4">K8/$S8</f>
        <v>9.6836668818592645E-4</v>
      </c>
      <c r="M8" s="13">
        <v>7</v>
      </c>
      <c r="N8" s="93">
        <f t="shared" ref="N8" si="5">M8/$S8</f>
        <v>2.2595222724338285E-3</v>
      </c>
      <c r="O8" s="13">
        <v>2</v>
      </c>
      <c r="P8" s="93">
        <f t="shared" ref="P8" si="6">O8/$S8</f>
        <v>6.4557779212395089E-4</v>
      </c>
      <c r="Q8" s="13">
        <v>0</v>
      </c>
      <c r="R8" s="93">
        <f t="shared" ref="R8" si="7">Q8/$S8</f>
        <v>0</v>
      </c>
      <c r="S8" s="94">
        <v>3098</v>
      </c>
      <c r="T8" s="261">
        <v>1</v>
      </c>
      <c r="V8" s="175"/>
      <c r="W8" s="175"/>
      <c r="X8" s="175"/>
      <c r="Y8" s="175"/>
      <c r="AA8" s="247"/>
      <c r="AB8" s="175"/>
      <c r="AC8" s="175"/>
      <c r="AE8" s="247"/>
    </row>
    <row r="9" spans="1:31" s="26" customFormat="1" ht="18" customHeight="1" x14ac:dyDescent="0.25">
      <c r="A9" s="16"/>
      <c r="B9" s="14" t="s">
        <v>20</v>
      </c>
      <c r="C9" s="13">
        <v>5487</v>
      </c>
      <c r="D9" s="93">
        <f t="shared" si="0"/>
        <v>0.86165201005025127</v>
      </c>
      <c r="E9" s="13">
        <v>580</v>
      </c>
      <c r="F9" s="93">
        <f t="shared" ref="F9" si="8">E9/$S9</f>
        <v>9.1080402010050257E-2</v>
      </c>
      <c r="G9" s="13">
        <v>141</v>
      </c>
      <c r="H9" s="93">
        <f t="shared" ref="H9" si="9">G9/$S9</f>
        <v>2.2141959798994974E-2</v>
      </c>
      <c r="I9" s="13">
        <v>55</v>
      </c>
      <c r="J9" s="93">
        <f t="shared" ref="J9" si="10">I9/$S9</f>
        <v>8.6369346733668334E-3</v>
      </c>
      <c r="K9" s="13">
        <v>16</v>
      </c>
      <c r="L9" s="93">
        <f t="shared" ref="L9" si="11">K9/$S9</f>
        <v>2.5125628140703518E-3</v>
      </c>
      <c r="M9" s="13">
        <v>45</v>
      </c>
      <c r="N9" s="93">
        <f t="shared" ref="N9" si="12">M9/$S9</f>
        <v>7.0665829145728646E-3</v>
      </c>
      <c r="O9" s="13">
        <v>36</v>
      </c>
      <c r="P9" s="93">
        <f t="shared" ref="P9" si="13">O9/$S9</f>
        <v>5.6532663316582916E-3</v>
      </c>
      <c r="Q9" s="13">
        <v>8</v>
      </c>
      <c r="R9" s="93">
        <f t="shared" ref="R9" si="14">Q9/$S9</f>
        <v>1.2562814070351759E-3</v>
      </c>
      <c r="S9" s="94">
        <v>6368</v>
      </c>
      <c r="T9" s="261">
        <v>1</v>
      </c>
      <c r="V9" s="175"/>
      <c r="W9" s="175"/>
      <c r="X9" s="175"/>
      <c r="Y9" s="175"/>
      <c r="AA9" s="247"/>
      <c r="AB9" s="175"/>
      <c r="AC9" s="175"/>
      <c r="AE9" s="247"/>
    </row>
    <row r="10" spans="1:31" s="26" customFormat="1" ht="18" customHeight="1" x14ac:dyDescent="0.25">
      <c r="A10" s="319" t="s">
        <v>205</v>
      </c>
      <c r="B10" s="320"/>
      <c r="C10" s="217"/>
      <c r="D10" s="93"/>
      <c r="E10" s="217"/>
      <c r="F10" s="93"/>
      <c r="G10" s="217"/>
      <c r="H10" s="93"/>
      <c r="I10" s="217"/>
      <c r="J10" s="93"/>
      <c r="K10" s="217"/>
      <c r="L10" s="93"/>
      <c r="M10" s="217"/>
      <c r="N10" s="93"/>
      <c r="O10" s="217"/>
      <c r="P10" s="93"/>
      <c r="Q10" s="217"/>
      <c r="R10" s="93"/>
      <c r="S10" s="94"/>
      <c r="T10" s="261"/>
      <c r="Z10" s="248"/>
      <c r="AA10" s="249"/>
      <c r="AD10" s="248"/>
      <c r="AE10" s="249"/>
    </row>
    <row r="11" spans="1:31" s="26" customFormat="1" ht="18" customHeight="1" x14ac:dyDescent="0.25">
      <c r="A11" s="13"/>
      <c r="B11" s="14" t="s">
        <v>16</v>
      </c>
      <c r="C11" s="13">
        <v>3</v>
      </c>
      <c r="D11" s="93">
        <f>C11/$S11</f>
        <v>1</v>
      </c>
      <c r="E11" s="13">
        <v>0</v>
      </c>
      <c r="F11" s="93">
        <f>E11/$S11</f>
        <v>0</v>
      </c>
      <c r="G11" s="13">
        <v>0</v>
      </c>
      <c r="H11" s="93">
        <f>G11/$S11</f>
        <v>0</v>
      </c>
      <c r="I11" s="13">
        <v>0</v>
      </c>
      <c r="J11" s="93">
        <f>I11/$S11</f>
        <v>0</v>
      </c>
      <c r="K11" s="13">
        <v>0</v>
      </c>
      <c r="L11" s="93">
        <f>K11/$S11</f>
        <v>0</v>
      </c>
      <c r="M11" s="13">
        <v>0</v>
      </c>
      <c r="N11" s="93">
        <f>M11/$S11</f>
        <v>0</v>
      </c>
      <c r="O11" s="13">
        <v>0</v>
      </c>
      <c r="P11" s="93">
        <f>O11/$S11</f>
        <v>0</v>
      </c>
      <c r="Q11" s="13">
        <v>0</v>
      </c>
      <c r="R11" s="93">
        <f>Q11/$S11</f>
        <v>0</v>
      </c>
      <c r="S11" s="94">
        <v>3</v>
      </c>
      <c r="T11" s="261">
        <v>1</v>
      </c>
      <c r="V11" s="175"/>
      <c r="W11" s="175"/>
      <c r="X11" s="175"/>
      <c r="Y11" s="175"/>
      <c r="AA11" s="247"/>
      <c r="AB11" s="175"/>
      <c r="AC11" s="175"/>
      <c r="AE11" s="247"/>
    </row>
    <row r="12" spans="1:31" s="26" customFormat="1" ht="18" customHeight="1" x14ac:dyDescent="0.25">
      <c r="A12" s="13"/>
      <c r="B12" s="14" t="s">
        <v>17</v>
      </c>
      <c r="C12" s="13">
        <v>141</v>
      </c>
      <c r="D12" s="93">
        <f t="shared" ref="D12:D13" si="15">C12/$S12</f>
        <v>0.9096774193548387</v>
      </c>
      <c r="E12" s="13">
        <v>11</v>
      </c>
      <c r="F12" s="93">
        <f t="shared" ref="F12" si="16">E12/$S12</f>
        <v>7.0967741935483872E-2</v>
      </c>
      <c r="G12" s="13">
        <v>0</v>
      </c>
      <c r="H12" s="93">
        <f t="shared" ref="H12" si="17">G12/$S12</f>
        <v>0</v>
      </c>
      <c r="I12" s="13">
        <v>1</v>
      </c>
      <c r="J12" s="93">
        <f t="shared" ref="J12" si="18">I12/$S12</f>
        <v>6.4516129032258064E-3</v>
      </c>
      <c r="K12" s="13">
        <v>1</v>
      </c>
      <c r="L12" s="93">
        <f t="shared" ref="L12" si="19">K12/$S12</f>
        <v>6.4516129032258064E-3</v>
      </c>
      <c r="M12" s="13">
        <v>1</v>
      </c>
      <c r="N12" s="93">
        <f t="shared" ref="N12" si="20">M12/$S12</f>
        <v>6.4516129032258064E-3</v>
      </c>
      <c r="O12" s="13">
        <v>0</v>
      </c>
      <c r="P12" s="93">
        <f t="shared" ref="P12" si="21">O12/$S12</f>
        <v>0</v>
      </c>
      <c r="Q12" s="13">
        <v>0</v>
      </c>
      <c r="R12" s="93">
        <f t="shared" ref="R12" si="22">Q12/$S12</f>
        <v>0</v>
      </c>
      <c r="S12" s="94">
        <v>155</v>
      </c>
      <c r="T12" s="261">
        <v>1</v>
      </c>
      <c r="V12" s="175"/>
      <c r="W12" s="175"/>
      <c r="X12" s="175"/>
      <c r="Y12" s="175"/>
      <c r="AA12" s="247"/>
      <c r="AB12" s="175"/>
      <c r="AC12" s="175"/>
      <c r="AE12" s="247"/>
    </row>
    <row r="13" spans="1:31" s="26" customFormat="1" ht="18" customHeight="1" x14ac:dyDescent="0.25">
      <c r="A13" s="16"/>
      <c r="B13" s="14" t="s">
        <v>20</v>
      </c>
      <c r="C13" s="13">
        <v>455</v>
      </c>
      <c r="D13" s="93">
        <f t="shared" si="15"/>
        <v>0.89566929133858264</v>
      </c>
      <c r="E13" s="13">
        <v>39</v>
      </c>
      <c r="F13" s="93">
        <f t="shared" ref="F13" si="23">E13/$S13</f>
        <v>7.6771653543307089E-2</v>
      </c>
      <c r="G13" s="13">
        <v>4</v>
      </c>
      <c r="H13" s="93">
        <f t="shared" ref="H13" si="24">G13/$S13</f>
        <v>7.874015748031496E-3</v>
      </c>
      <c r="I13" s="13">
        <v>6</v>
      </c>
      <c r="J13" s="93">
        <f t="shared" ref="J13" si="25">I13/$S13</f>
        <v>1.1811023622047244E-2</v>
      </c>
      <c r="K13" s="13">
        <v>0</v>
      </c>
      <c r="L13" s="93">
        <f t="shared" ref="L13" si="26">K13/$S13</f>
        <v>0</v>
      </c>
      <c r="M13" s="13">
        <v>1</v>
      </c>
      <c r="N13" s="93">
        <f t="shared" ref="N13" si="27">M13/$S13</f>
        <v>1.968503937007874E-3</v>
      </c>
      <c r="O13" s="13">
        <v>3</v>
      </c>
      <c r="P13" s="93">
        <f t="shared" ref="P13" si="28">O13/$S13</f>
        <v>5.905511811023622E-3</v>
      </c>
      <c r="Q13" s="13">
        <v>0</v>
      </c>
      <c r="R13" s="93">
        <f t="shared" ref="R13" si="29">Q13/$S13</f>
        <v>0</v>
      </c>
      <c r="S13" s="94">
        <v>508</v>
      </c>
      <c r="T13" s="261">
        <v>1</v>
      </c>
      <c r="V13" s="175"/>
      <c r="W13" s="175"/>
      <c r="X13" s="175"/>
      <c r="Y13" s="175"/>
      <c r="AA13" s="247"/>
      <c r="AB13" s="175"/>
      <c r="AC13" s="175"/>
      <c r="AE13" s="247"/>
    </row>
    <row r="14" spans="1:31" s="26" customFormat="1" ht="18" customHeight="1" x14ac:dyDescent="0.25">
      <c r="A14" s="319" t="s">
        <v>206</v>
      </c>
      <c r="B14" s="320"/>
      <c r="C14" s="217"/>
      <c r="D14" s="93"/>
      <c r="E14" s="217"/>
      <c r="F14" s="93"/>
      <c r="G14" s="217"/>
      <c r="H14" s="93"/>
      <c r="I14" s="217"/>
      <c r="J14" s="93"/>
      <c r="K14" s="217"/>
      <c r="L14" s="93"/>
      <c r="M14" s="217"/>
      <c r="N14" s="93"/>
      <c r="O14" s="217"/>
      <c r="P14" s="93"/>
      <c r="Q14" s="217"/>
      <c r="R14" s="93"/>
      <c r="S14" s="94"/>
      <c r="T14" s="261"/>
      <c r="Z14" s="248"/>
      <c r="AA14" s="249"/>
      <c r="AD14" s="248"/>
      <c r="AE14" s="249"/>
    </row>
    <row r="15" spans="1:31" s="26" customFormat="1" ht="18" customHeight="1" x14ac:dyDescent="0.25">
      <c r="A15" s="13"/>
      <c r="B15" s="14" t="s">
        <v>16</v>
      </c>
      <c r="C15" s="13">
        <v>12</v>
      </c>
      <c r="D15" s="93">
        <f>C15/$S15</f>
        <v>0.63157894736842102</v>
      </c>
      <c r="E15" s="13">
        <v>5</v>
      </c>
      <c r="F15" s="93">
        <f>E15/$S15</f>
        <v>0.26315789473684209</v>
      </c>
      <c r="G15" s="13">
        <v>1</v>
      </c>
      <c r="H15" s="93">
        <f>G15/$S15</f>
        <v>5.2631578947368418E-2</v>
      </c>
      <c r="I15" s="13">
        <v>0</v>
      </c>
      <c r="J15" s="93">
        <f>I15/$S15</f>
        <v>0</v>
      </c>
      <c r="K15" s="13">
        <v>0</v>
      </c>
      <c r="L15" s="93">
        <f>K15/$S15</f>
        <v>0</v>
      </c>
      <c r="M15" s="13">
        <v>1</v>
      </c>
      <c r="N15" s="93">
        <f>M15/$S15</f>
        <v>5.2631578947368418E-2</v>
      </c>
      <c r="O15" s="13">
        <v>0</v>
      </c>
      <c r="P15" s="93">
        <f>O15/$S15</f>
        <v>0</v>
      </c>
      <c r="Q15" s="13">
        <v>0</v>
      </c>
      <c r="R15" s="93">
        <f>Q15/$S15</f>
        <v>0</v>
      </c>
      <c r="S15" s="94">
        <v>19</v>
      </c>
      <c r="T15" s="261">
        <v>1</v>
      </c>
      <c r="V15" s="175"/>
      <c r="W15" s="175"/>
      <c r="X15" s="175"/>
      <c r="Y15" s="175"/>
      <c r="AA15" s="247"/>
      <c r="AB15" s="175"/>
      <c r="AC15" s="175"/>
      <c r="AE15" s="247"/>
    </row>
    <row r="16" spans="1:31" s="26" customFormat="1" ht="18" customHeight="1" x14ac:dyDescent="0.25">
      <c r="A16" s="13"/>
      <c r="B16" s="14" t="s">
        <v>17</v>
      </c>
      <c r="C16" s="13">
        <v>583</v>
      </c>
      <c r="D16" s="93">
        <f t="shared" ref="D16:D17" si="30">C16/$S16</f>
        <v>0.86115214180206789</v>
      </c>
      <c r="E16" s="13">
        <v>69</v>
      </c>
      <c r="F16" s="93">
        <f t="shared" ref="F16" si="31">E16/$S16</f>
        <v>0.10192023633677991</v>
      </c>
      <c r="G16" s="13">
        <v>12</v>
      </c>
      <c r="H16" s="93">
        <f t="shared" ref="H16" si="32">G16/$S16</f>
        <v>1.7725258493353029E-2</v>
      </c>
      <c r="I16" s="13">
        <v>6</v>
      </c>
      <c r="J16" s="93">
        <f t="shared" ref="J16" si="33">I16/$S16</f>
        <v>8.8626292466765146E-3</v>
      </c>
      <c r="K16" s="13">
        <v>1</v>
      </c>
      <c r="L16" s="93">
        <f t="shared" ref="L16" si="34">K16/$S16</f>
        <v>1.4771048744460858E-3</v>
      </c>
      <c r="M16" s="13">
        <v>6</v>
      </c>
      <c r="N16" s="93">
        <f t="shared" ref="N16" si="35">M16/$S16</f>
        <v>8.8626292466765146E-3</v>
      </c>
      <c r="O16" s="13">
        <v>0</v>
      </c>
      <c r="P16" s="93">
        <f t="shared" ref="P16" si="36">O16/$S16</f>
        <v>0</v>
      </c>
      <c r="Q16" s="13">
        <v>0</v>
      </c>
      <c r="R16" s="93">
        <f t="shared" ref="R16" si="37">Q16/$S16</f>
        <v>0</v>
      </c>
      <c r="S16" s="94">
        <v>677</v>
      </c>
      <c r="T16" s="261">
        <v>1</v>
      </c>
      <c r="V16" s="175"/>
      <c r="W16" s="175"/>
      <c r="X16" s="175"/>
      <c r="Y16" s="175"/>
      <c r="AA16" s="247"/>
      <c r="AB16" s="175"/>
      <c r="AC16" s="175"/>
      <c r="AE16" s="247"/>
    </row>
    <row r="17" spans="1:31" s="26" customFormat="1" ht="18" customHeight="1" x14ac:dyDescent="0.25">
      <c r="A17" s="16"/>
      <c r="B17" s="14" t="s">
        <v>20</v>
      </c>
      <c r="C17" s="13">
        <v>1796</v>
      </c>
      <c r="D17" s="93">
        <f t="shared" si="30"/>
        <v>0.85401806942463143</v>
      </c>
      <c r="E17" s="13">
        <v>202</v>
      </c>
      <c r="F17" s="93">
        <f t="shared" ref="F17" si="38">E17/$S17</f>
        <v>9.6053257251545412E-2</v>
      </c>
      <c r="G17" s="13">
        <v>65</v>
      </c>
      <c r="H17" s="93">
        <f t="shared" ref="H17" si="39">G17/$S17</f>
        <v>3.0908226343319068E-2</v>
      </c>
      <c r="I17" s="13">
        <v>13</v>
      </c>
      <c r="J17" s="93">
        <f t="shared" ref="J17" si="40">I17/$S17</f>
        <v>6.1816452686638138E-3</v>
      </c>
      <c r="K17" s="13">
        <v>10</v>
      </c>
      <c r="L17" s="93">
        <f t="shared" ref="L17" si="41">K17/$S17</f>
        <v>4.7551117451260106E-3</v>
      </c>
      <c r="M17" s="13">
        <v>14</v>
      </c>
      <c r="N17" s="93">
        <f t="shared" ref="N17" si="42">M17/$S17</f>
        <v>6.6571564431764148E-3</v>
      </c>
      <c r="O17" s="13">
        <v>3</v>
      </c>
      <c r="P17" s="93">
        <f t="shared" ref="P17" si="43">O17/$S17</f>
        <v>1.4265335235378032E-3</v>
      </c>
      <c r="Q17" s="13">
        <v>0</v>
      </c>
      <c r="R17" s="93">
        <f t="shared" ref="R17" si="44">Q17/$S17</f>
        <v>0</v>
      </c>
      <c r="S17" s="94">
        <v>2103</v>
      </c>
      <c r="T17" s="261">
        <v>1</v>
      </c>
      <c r="V17" s="175"/>
      <c r="W17" s="175"/>
      <c r="X17" s="175"/>
      <c r="Y17" s="175"/>
      <c r="AA17" s="247"/>
      <c r="AB17" s="175"/>
      <c r="AC17" s="175"/>
      <c r="AE17" s="247"/>
    </row>
    <row r="18" spans="1:31" s="26" customFormat="1" ht="18" customHeight="1" x14ac:dyDescent="0.25">
      <c r="A18" s="319" t="s">
        <v>207</v>
      </c>
      <c r="B18" s="320"/>
      <c r="C18" s="217"/>
      <c r="D18" s="93"/>
      <c r="E18" s="217"/>
      <c r="F18" s="93"/>
      <c r="G18" s="217"/>
      <c r="H18" s="93"/>
      <c r="I18" s="217"/>
      <c r="J18" s="93"/>
      <c r="K18" s="217"/>
      <c r="L18" s="93"/>
      <c r="M18" s="217"/>
      <c r="N18" s="93"/>
      <c r="O18" s="217"/>
      <c r="P18" s="93"/>
      <c r="Q18" s="217"/>
      <c r="R18" s="93"/>
      <c r="S18" s="94"/>
      <c r="T18" s="261"/>
      <c r="Z18" s="248"/>
      <c r="AA18" s="249"/>
      <c r="AD18" s="248"/>
      <c r="AE18" s="249"/>
    </row>
    <row r="19" spans="1:31" s="26" customFormat="1" ht="18" customHeight="1" x14ac:dyDescent="0.25">
      <c r="A19" s="13"/>
      <c r="B19" s="14" t="s">
        <v>16</v>
      </c>
      <c r="C19" s="13">
        <v>21</v>
      </c>
      <c r="D19" s="93">
        <f>C19/$S19</f>
        <v>0.875</v>
      </c>
      <c r="E19" s="13">
        <v>1</v>
      </c>
      <c r="F19" s="93">
        <f>E19/$S19</f>
        <v>4.1666666666666664E-2</v>
      </c>
      <c r="G19" s="13">
        <v>1</v>
      </c>
      <c r="H19" s="93">
        <f>G19/$S19</f>
        <v>4.1666666666666664E-2</v>
      </c>
      <c r="I19" s="13">
        <v>0</v>
      </c>
      <c r="J19" s="93">
        <f>I19/$S19</f>
        <v>0</v>
      </c>
      <c r="K19" s="13">
        <v>0</v>
      </c>
      <c r="L19" s="93">
        <f>K19/$S19</f>
        <v>0</v>
      </c>
      <c r="M19" s="13">
        <v>0</v>
      </c>
      <c r="N19" s="93">
        <f>M19/$S19</f>
        <v>0</v>
      </c>
      <c r="O19" s="13">
        <v>1</v>
      </c>
      <c r="P19" s="93">
        <f>O19/$S19</f>
        <v>4.1666666666666664E-2</v>
      </c>
      <c r="Q19" s="13">
        <v>0</v>
      </c>
      <c r="R19" s="93">
        <f>Q19/$S19</f>
        <v>0</v>
      </c>
      <c r="S19" s="94">
        <v>24</v>
      </c>
      <c r="T19" s="261">
        <v>1</v>
      </c>
      <c r="V19" s="175"/>
      <c r="W19" s="175"/>
      <c r="X19" s="175"/>
      <c r="Y19" s="175"/>
      <c r="AA19" s="247"/>
      <c r="AB19" s="175"/>
      <c r="AC19" s="175"/>
      <c r="AE19" s="247"/>
    </row>
    <row r="20" spans="1:31" s="26" customFormat="1" ht="18" customHeight="1" x14ac:dyDescent="0.25">
      <c r="A20" s="13"/>
      <c r="B20" s="14" t="s">
        <v>17</v>
      </c>
      <c r="C20" s="13">
        <v>658</v>
      </c>
      <c r="D20" s="93">
        <f t="shared" ref="D20:D21" si="45">C20/$S20</f>
        <v>0.84358974358974359</v>
      </c>
      <c r="E20" s="13">
        <v>81</v>
      </c>
      <c r="F20" s="93">
        <f t="shared" ref="F20" si="46">E20/$S20</f>
        <v>0.10384615384615385</v>
      </c>
      <c r="G20" s="13">
        <v>17</v>
      </c>
      <c r="H20" s="93">
        <f t="shared" ref="H20" si="47">G20/$S20</f>
        <v>2.1794871794871794E-2</v>
      </c>
      <c r="I20" s="13">
        <v>12</v>
      </c>
      <c r="J20" s="93">
        <f t="shared" ref="J20" si="48">I20/$S20</f>
        <v>1.5384615384615385E-2</v>
      </c>
      <c r="K20" s="13">
        <v>4</v>
      </c>
      <c r="L20" s="93">
        <f t="shared" ref="L20" si="49">K20/$S20</f>
        <v>5.1282051282051282E-3</v>
      </c>
      <c r="M20" s="13">
        <v>7</v>
      </c>
      <c r="N20" s="93">
        <f t="shared" ref="N20" si="50">M20/$S20</f>
        <v>8.9743589743589737E-3</v>
      </c>
      <c r="O20" s="13">
        <v>1</v>
      </c>
      <c r="P20" s="93">
        <f t="shared" ref="P20" si="51">O20/$S20</f>
        <v>1.2820512820512821E-3</v>
      </c>
      <c r="Q20" s="13">
        <v>0</v>
      </c>
      <c r="R20" s="93">
        <f t="shared" ref="R20" si="52">Q20/$S20</f>
        <v>0</v>
      </c>
      <c r="S20" s="94">
        <v>780</v>
      </c>
      <c r="T20" s="261">
        <v>1</v>
      </c>
      <c r="V20" s="175"/>
      <c r="W20" s="175"/>
      <c r="X20" s="175"/>
      <c r="Y20" s="175"/>
      <c r="AA20" s="247"/>
      <c r="AB20" s="175"/>
      <c r="AC20" s="175"/>
      <c r="AE20" s="247"/>
    </row>
    <row r="21" spans="1:31" s="26" customFormat="1" ht="18" customHeight="1" x14ac:dyDescent="0.25">
      <c r="A21" s="16"/>
      <c r="B21" s="14" t="s">
        <v>20</v>
      </c>
      <c r="C21" s="13">
        <v>1784</v>
      </c>
      <c r="D21" s="93">
        <f t="shared" si="45"/>
        <v>0.85073915116833576</v>
      </c>
      <c r="E21" s="13">
        <v>214</v>
      </c>
      <c r="F21" s="93">
        <f t="shared" ref="F21" si="53">E21/$S21</f>
        <v>0.10205054840247973</v>
      </c>
      <c r="G21" s="13">
        <v>58</v>
      </c>
      <c r="H21" s="93">
        <f t="shared" ref="H21" si="54">G21/$S21</f>
        <v>2.7658559847401048E-2</v>
      </c>
      <c r="I21" s="13">
        <v>18</v>
      </c>
      <c r="J21" s="93">
        <f t="shared" ref="J21" si="55">I21/$S21</f>
        <v>8.5836909871244635E-3</v>
      </c>
      <c r="K21" s="13">
        <v>6</v>
      </c>
      <c r="L21" s="93">
        <f t="shared" ref="L21" si="56">K21/$S21</f>
        <v>2.8612303290414878E-3</v>
      </c>
      <c r="M21" s="13">
        <v>12</v>
      </c>
      <c r="N21" s="93">
        <f t="shared" ref="N21" si="57">M21/$S21</f>
        <v>5.7224606580829757E-3</v>
      </c>
      <c r="O21" s="13">
        <v>4</v>
      </c>
      <c r="P21" s="93">
        <f t="shared" ref="P21" si="58">O21/$S21</f>
        <v>1.9074868860276585E-3</v>
      </c>
      <c r="Q21" s="13">
        <v>1</v>
      </c>
      <c r="R21" s="93">
        <f t="shared" ref="R21" si="59">Q21/$S21</f>
        <v>4.7687172150691462E-4</v>
      </c>
      <c r="S21" s="94">
        <v>2097</v>
      </c>
      <c r="T21" s="261">
        <v>1</v>
      </c>
      <c r="V21" s="175"/>
      <c r="W21" s="175"/>
      <c r="X21" s="175"/>
      <c r="Y21" s="175"/>
      <c r="AA21" s="247"/>
      <c r="AB21" s="175"/>
      <c r="AC21" s="175"/>
      <c r="AE21" s="247"/>
    </row>
    <row r="22" spans="1:31" s="26" customFormat="1" ht="18" customHeight="1" x14ac:dyDescent="0.25">
      <c r="A22" s="319" t="s">
        <v>208</v>
      </c>
      <c r="B22" s="320"/>
      <c r="C22" s="219"/>
      <c r="D22" s="93"/>
      <c r="E22" s="220"/>
      <c r="F22" s="93"/>
      <c r="G22" s="220"/>
      <c r="H22" s="93"/>
      <c r="I22" s="220"/>
      <c r="J22" s="93"/>
      <c r="K22" s="220"/>
      <c r="L22" s="93"/>
      <c r="M22" s="220"/>
      <c r="N22" s="93"/>
      <c r="O22" s="220"/>
      <c r="P22" s="93"/>
      <c r="Q22" s="220"/>
      <c r="R22" s="93"/>
      <c r="S22" s="94"/>
      <c r="T22" s="261"/>
      <c r="Z22" s="248"/>
      <c r="AA22" s="249"/>
      <c r="AD22" s="248"/>
      <c r="AE22" s="249"/>
    </row>
    <row r="23" spans="1:31" s="26" customFormat="1" ht="18" customHeight="1" x14ac:dyDescent="0.25">
      <c r="A23" s="13"/>
      <c r="B23" s="14" t="s">
        <v>16</v>
      </c>
      <c r="C23" s="13">
        <v>54</v>
      </c>
      <c r="D23" s="93">
        <f>C23/$S23</f>
        <v>0.76056338028169013</v>
      </c>
      <c r="E23" s="13">
        <v>7</v>
      </c>
      <c r="F23" s="93">
        <f>E23/$S23</f>
        <v>9.8591549295774641E-2</v>
      </c>
      <c r="G23" s="13">
        <v>3</v>
      </c>
      <c r="H23" s="93">
        <f>G23/$S23</f>
        <v>4.2253521126760563E-2</v>
      </c>
      <c r="I23" s="13">
        <v>2</v>
      </c>
      <c r="J23" s="93">
        <f>I23/$S23</f>
        <v>2.8169014084507043E-2</v>
      </c>
      <c r="K23" s="13">
        <v>1</v>
      </c>
      <c r="L23" s="93">
        <f>K23/$S23</f>
        <v>1.4084507042253521E-2</v>
      </c>
      <c r="M23" s="13">
        <v>3</v>
      </c>
      <c r="N23" s="93">
        <f>M23/$S23</f>
        <v>4.2253521126760563E-2</v>
      </c>
      <c r="O23" s="13">
        <v>1</v>
      </c>
      <c r="P23" s="93">
        <f>O23/$S23</f>
        <v>1.4084507042253521E-2</v>
      </c>
      <c r="Q23" s="13">
        <v>0</v>
      </c>
      <c r="R23" s="93">
        <f>Q23/$S23</f>
        <v>0</v>
      </c>
      <c r="S23" s="94">
        <v>71</v>
      </c>
      <c r="T23" s="261">
        <v>1</v>
      </c>
      <c r="V23" s="175"/>
      <c r="W23" s="175"/>
      <c r="X23" s="175"/>
      <c r="Y23" s="175"/>
      <c r="AA23" s="247"/>
      <c r="AB23" s="175"/>
      <c r="AC23" s="175"/>
      <c r="AE23" s="247"/>
    </row>
    <row r="24" spans="1:31" s="26" customFormat="1" ht="18" customHeight="1" x14ac:dyDescent="0.25">
      <c r="A24" s="13"/>
      <c r="B24" s="14" t="s">
        <v>17</v>
      </c>
      <c r="C24" s="13">
        <v>1928</v>
      </c>
      <c r="D24" s="93">
        <f t="shared" ref="D24:D25" si="60">C24/$S24</f>
        <v>0.88725264611136678</v>
      </c>
      <c r="E24" s="13">
        <v>182</v>
      </c>
      <c r="F24" s="93">
        <f t="shared" ref="F24" si="61">E24/$S24</f>
        <v>8.3755177174413248E-2</v>
      </c>
      <c r="G24" s="13">
        <v>37</v>
      </c>
      <c r="H24" s="93">
        <f t="shared" ref="H24" si="62">G24/$S24</f>
        <v>1.7027151403589506E-2</v>
      </c>
      <c r="I24" s="13">
        <v>10</v>
      </c>
      <c r="J24" s="93">
        <f t="shared" ref="J24" si="63">I24/$S24</f>
        <v>4.6019328117809476E-3</v>
      </c>
      <c r="K24" s="13">
        <v>6</v>
      </c>
      <c r="L24" s="93">
        <f t="shared" ref="L24" si="64">K24/$S24</f>
        <v>2.7611596870685687E-3</v>
      </c>
      <c r="M24" s="13">
        <v>9</v>
      </c>
      <c r="N24" s="93">
        <f t="shared" ref="N24" si="65">M24/$S24</f>
        <v>4.1417395306028535E-3</v>
      </c>
      <c r="O24" s="13">
        <v>1</v>
      </c>
      <c r="P24" s="93">
        <f t="shared" ref="P24" si="66">O24/$S24</f>
        <v>4.6019328117809482E-4</v>
      </c>
      <c r="Q24" s="13">
        <v>0</v>
      </c>
      <c r="R24" s="93">
        <f t="shared" ref="R24" si="67">Q24/$S24</f>
        <v>0</v>
      </c>
      <c r="S24" s="94">
        <v>2173</v>
      </c>
      <c r="T24" s="261">
        <v>1</v>
      </c>
      <c r="V24" s="175"/>
      <c r="W24" s="175"/>
      <c r="X24" s="175"/>
      <c r="Y24" s="175"/>
      <c r="AA24" s="247"/>
      <c r="AB24" s="175"/>
      <c r="AC24" s="175"/>
      <c r="AE24" s="247"/>
    </row>
    <row r="25" spans="1:31" s="26" customFormat="1" ht="18" customHeight="1" x14ac:dyDescent="0.25">
      <c r="A25" s="16"/>
      <c r="B25" s="14" t="s">
        <v>20</v>
      </c>
      <c r="C25" s="13">
        <v>2414</v>
      </c>
      <c r="D25" s="93">
        <f t="shared" si="60"/>
        <v>0.88815305371596764</v>
      </c>
      <c r="E25" s="13">
        <v>201</v>
      </c>
      <c r="F25" s="93">
        <f t="shared" ref="F25" si="68">E25/$S25</f>
        <v>7.3951434878587199E-2</v>
      </c>
      <c r="G25" s="13">
        <v>58</v>
      </c>
      <c r="H25" s="93">
        <f t="shared" ref="H25" si="69">G25/$S25</f>
        <v>2.1339220014716703E-2</v>
      </c>
      <c r="I25" s="13">
        <v>16</v>
      </c>
      <c r="J25" s="93">
        <f t="shared" ref="J25" si="70">I25/$S25</f>
        <v>5.8866813833701251E-3</v>
      </c>
      <c r="K25" s="13">
        <v>9</v>
      </c>
      <c r="L25" s="93">
        <f t="shared" ref="L25" si="71">K25/$S25</f>
        <v>3.3112582781456954E-3</v>
      </c>
      <c r="M25" s="13">
        <v>15</v>
      </c>
      <c r="N25" s="93">
        <f t="shared" ref="N25" si="72">M25/$S25</f>
        <v>5.5187637969094927E-3</v>
      </c>
      <c r="O25" s="13">
        <v>5</v>
      </c>
      <c r="P25" s="93">
        <f t="shared" ref="P25" si="73">O25/$S25</f>
        <v>1.8395879323031641E-3</v>
      </c>
      <c r="Q25" s="13">
        <v>0</v>
      </c>
      <c r="R25" s="93">
        <f t="shared" ref="R25" si="74">Q25/$S25</f>
        <v>0</v>
      </c>
      <c r="S25" s="94">
        <v>2718</v>
      </c>
      <c r="T25" s="261">
        <v>1</v>
      </c>
      <c r="V25" s="175"/>
      <c r="W25" s="175"/>
      <c r="X25" s="175"/>
      <c r="Y25" s="175"/>
      <c r="AA25" s="247"/>
      <c r="AB25" s="175"/>
      <c r="AC25" s="175"/>
      <c r="AE25" s="247"/>
    </row>
    <row r="26" spans="1:31" ht="18" customHeight="1" x14ac:dyDescent="0.3">
      <c r="A26" s="319" t="s">
        <v>209</v>
      </c>
      <c r="B26" s="320"/>
      <c r="C26" s="219"/>
      <c r="D26" s="93"/>
      <c r="E26" s="220"/>
      <c r="F26" s="93"/>
      <c r="G26" s="220"/>
      <c r="H26" s="93"/>
      <c r="I26" s="220"/>
      <c r="J26" s="93"/>
      <c r="K26" s="220"/>
      <c r="L26" s="93"/>
      <c r="M26" s="220"/>
      <c r="N26" s="93"/>
      <c r="O26" s="220"/>
      <c r="P26" s="93"/>
      <c r="Q26" s="220"/>
      <c r="R26" s="93"/>
      <c r="S26" s="94"/>
      <c r="T26" s="261"/>
      <c r="U26" s="26"/>
      <c r="Z26" s="248"/>
      <c r="AA26" s="249"/>
      <c r="AD26" s="248"/>
      <c r="AE26" s="249"/>
    </row>
    <row r="27" spans="1:31" ht="18" customHeight="1" x14ac:dyDescent="0.3">
      <c r="A27" s="13"/>
      <c r="B27" s="14" t="s">
        <v>16</v>
      </c>
      <c r="C27" s="13">
        <v>25</v>
      </c>
      <c r="D27" s="93">
        <f>C27/$S27</f>
        <v>0.75757575757575757</v>
      </c>
      <c r="E27" s="13">
        <v>5</v>
      </c>
      <c r="F27" s="93">
        <f>E27/$S27</f>
        <v>0.15151515151515152</v>
      </c>
      <c r="G27" s="13">
        <v>1</v>
      </c>
      <c r="H27" s="93">
        <f>G27/$S27</f>
        <v>3.0303030303030304E-2</v>
      </c>
      <c r="I27" s="13">
        <v>2</v>
      </c>
      <c r="J27" s="93">
        <f>I27/$S27</f>
        <v>6.0606060606060608E-2</v>
      </c>
      <c r="K27" s="13">
        <v>0</v>
      </c>
      <c r="L27" s="93">
        <f>K27/$S27</f>
        <v>0</v>
      </c>
      <c r="M27" s="13">
        <v>0</v>
      </c>
      <c r="N27" s="93">
        <f>M27/$S27</f>
        <v>0</v>
      </c>
      <c r="O27" s="13">
        <v>0</v>
      </c>
      <c r="P27" s="93">
        <f>O27/$S27</f>
        <v>0</v>
      </c>
      <c r="Q27" s="13">
        <v>0</v>
      </c>
      <c r="R27" s="93">
        <f>Q27/$S27</f>
        <v>0</v>
      </c>
      <c r="S27" s="94">
        <v>33</v>
      </c>
      <c r="T27" s="261">
        <v>1</v>
      </c>
      <c r="U27" s="26"/>
      <c r="V27" s="175"/>
      <c r="W27" s="175"/>
      <c r="X27" s="175"/>
      <c r="Y27" s="175"/>
      <c r="Z27" s="26"/>
      <c r="AA27" s="247"/>
      <c r="AB27" s="175"/>
      <c r="AC27" s="175"/>
      <c r="AD27" s="26"/>
      <c r="AE27" s="247"/>
    </row>
    <row r="28" spans="1:31" ht="18" customHeight="1" x14ac:dyDescent="0.3">
      <c r="A28" s="13"/>
      <c r="B28" s="14" t="s">
        <v>17</v>
      </c>
      <c r="C28" s="13">
        <v>856</v>
      </c>
      <c r="D28" s="93">
        <f t="shared" ref="D28:D29" si="75">C28/$S28</f>
        <v>0.8359375</v>
      </c>
      <c r="E28" s="13">
        <v>106</v>
      </c>
      <c r="F28" s="93">
        <f t="shared" ref="F28" si="76">E28/$S28</f>
        <v>0.103515625</v>
      </c>
      <c r="G28" s="13">
        <v>37</v>
      </c>
      <c r="H28" s="93">
        <f t="shared" ref="H28" si="77">G28/$S28</f>
        <v>3.61328125E-2</v>
      </c>
      <c r="I28" s="13">
        <v>14</v>
      </c>
      <c r="J28" s="93">
        <f t="shared" ref="J28" si="78">I28/$S28</f>
        <v>1.3671875E-2</v>
      </c>
      <c r="K28" s="13">
        <v>3</v>
      </c>
      <c r="L28" s="93">
        <f t="shared" ref="L28" si="79">K28/$S28</f>
        <v>2.9296875E-3</v>
      </c>
      <c r="M28" s="13">
        <v>7</v>
      </c>
      <c r="N28" s="93">
        <f t="shared" ref="N28" si="80">M28/$S28</f>
        <v>6.8359375E-3</v>
      </c>
      <c r="O28" s="13">
        <v>1</v>
      </c>
      <c r="P28" s="93">
        <f t="shared" ref="P28" si="81">O28/$S28</f>
        <v>9.765625E-4</v>
      </c>
      <c r="Q28" s="13">
        <v>0</v>
      </c>
      <c r="R28" s="93">
        <f t="shared" ref="R28" si="82">Q28/$S28</f>
        <v>0</v>
      </c>
      <c r="S28" s="94">
        <v>1024</v>
      </c>
      <c r="T28" s="261">
        <v>1</v>
      </c>
      <c r="U28" s="26"/>
      <c r="V28" s="175"/>
      <c r="W28" s="175"/>
      <c r="X28" s="175"/>
      <c r="Y28" s="175"/>
      <c r="Z28" s="26"/>
      <c r="AA28" s="247"/>
      <c r="AB28" s="175"/>
      <c r="AC28" s="175"/>
      <c r="AD28" s="26"/>
      <c r="AE28" s="247"/>
    </row>
    <row r="29" spans="1:31" ht="18" customHeight="1" x14ac:dyDescent="0.3">
      <c r="A29" s="16"/>
      <c r="B29" s="14" t="s">
        <v>20</v>
      </c>
      <c r="C29" s="13">
        <v>1728</v>
      </c>
      <c r="D29" s="93">
        <f t="shared" si="75"/>
        <v>0.84997540580423026</v>
      </c>
      <c r="E29" s="13">
        <v>216</v>
      </c>
      <c r="F29" s="93">
        <f t="shared" ref="F29" si="83">E29/$S29</f>
        <v>0.10624692572552878</v>
      </c>
      <c r="G29" s="13">
        <v>52</v>
      </c>
      <c r="H29" s="93">
        <f t="shared" ref="H29" si="84">G29/$S29</f>
        <v>2.557796360059026E-2</v>
      </c>
      <c r="I29" s="13">
        <v>16</v>
      </c>
      <c r="J29" s="93">
        <f t="shared" ref="J29" si="85">I29/$S29</f>
        <v>7.8701426463354644E-3</v>
      </c>
      <c r="K29" s="13">
        <v>9</v>
      </c>
      <c r="L29" s="93">
        <f t="shared" ref="L29" si="86">K29/$S29</f>
        <v>4.426955238563699E-3</v>
      </c>
      <c r="M29" s="13">
        <v>12</v>
      </c>
      <c r="N29" s="93">
        <f t="shared" ref="N29" si="87">M29/$S29</f>
        <v>5.9026069847515983E-3</v>
      </c>
      <c r="O29" s="13">
        <v>0</v>
      </c>
      <c r="P29" s="93">
        <f t="shared" ref="P29" si="88">O29/$S29</f>
        <v>0</v>
      </c>
      <c r="Q29" s="13">
        <v>0</v>
      </c>
      <c r="R29" s="93">
        <f t="shared" ref="R29" si="89">Q29/$S29</f>
        <v>0</v>
      </c>
      <c r="S29" s="94">
        <v>2033</v>
      </c>
      <c r="T29" s="261">
        <v>1</v>
      </c>
      <c r="U29" s="26"/>
      <c r="V29" s="175"/>
      <c r="W29" s="175"/>
      <c r="X29" s="175"/>
      <c r="Y29" s="175"/>
      <c r="Z29" s="26"/>
      <c r="AA29" s="247"/>
      <c r="AB29" s="175"/>
      <c r="AC29" s="175"/>
      <c r="AD29" s="26"/>
      <c r="AE29" s="247"/>
    </row>
    <row r="30" spans="1:31" ht="9.65" customHeight="1" x14ac:dyDescent="0.3"/>
    <row r="31" spans="1:31" x14ac:dyDescent="0.3">
      <c r="A31" s="154" t="s">
        <v>253</v>
      </c>
    </row>
    <row r="32" spans="1:31" x14ac:dyDescent="0.3">
      <c r="A32" s="218" t="s">
        <v>275</v>
      </c>
    </row>
    <row r="33" spans="1:1" x14ac:dyDescent="0.3">
      <c r="A33" s="118"/>
    </row>
  </sheetData>
  <mergeCells count="21">
    <mergeCell ref="A1:T1"/>
    <mergeCell ref="S4:T4"/>
    <mergeCell ref="C3:T3"/>
    <mergeCell ref="C4:D4"/>
    <mergeCell ref="E4:F4"/>
    <mergeCell ref="G4:H4"/>
    <mergeCell ref="O4:P4"/>
    <mergeCell ref="Q4:R4"/>
    <mergeCell ref="B3:B5"/>
    <mergeCell ref="A3:A5"/>
    <mergeCell ref="I4:J4"/>
    <mergeCell ref="K4:L4"/>
    <mergeCell ref="M4:N4"/>
    <mergeCell ref="AD4:AE4"/>
    <mergeCell ref="Z4:AA4"/>
    <mergeCell ref="A26:B26"/>
    <mergeCell ref="A22:B22"/>
    <mergeCell ref="A6:B6"/>
    <mergeCell ref="A10:B10"/>
    <mergeCell ref="A14:B14"/>
    <mergeCell ref="A18:B18"/>
  </mergeCells>
  <pageMargins left="0.59055118110236227" right="0.19685039370078741" top="0.59055118110236227" bottom="0.59055118110236227" header="0" footer="0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8"/>
  <sheetViews>
    <sheetView topLeftCell="A21" zoomScale="98" zoomScaleNormal="98" workbookViewId="0">
      <selection activeCell="C3" sqref="C3:K3"/>
    </sheetView>
  </sheetViews>
  <sheetFormatPr defaultColWidth="9.1796875" defaultRowHeight="13" x14ac:dyDescent="0.3"/>
  <cols>
    <col min="1" max="1" width="19.1796875" style="1" customWidth="1"/>
    <col min="2" max="2" width="30.1796875" style="1" customWidth="1"/>
    <col min="3" max="10" width="9.7265625" style="1" customWidth="1"/>
    <col min="11" max="11" width="10.7265625" style="1" bestFit="1" customWidth="1"/>
    <col min="12" max="16384" width="9.1796875" style="1"/>
  </cols>
  <sheetData>
    <row r="1" spans="1:11" s="2" customFormat="1" ht="29.25" customHeight="1" x14ac:dyDescent="0.25">
      <c r="A1" s="12" t="s">
        <v>278</v>
      </c>
      <c r="B1" s="11"/>
      <c r="C1" s="11"/>
      <c r="D1" s="11"/>
      <c r="E1" s="11"/>
    </row>
    <row r="2" spans="1:11" s="2" customFormat="1" ht="12.75" customHeight="1" x14ac:dyDescent="0.25">
      <c r="A2" s="10"/>
      <c r="B2" s="11"/>
      <c r="C2" s="11"/>
      <c r="D2" s="11"/>
      <c r="E2" s="11"/>
    </row>
    <row r="3" spans="1:11" ht="27" customHeight="1" x14ac:dyDescent="0.3">
      <c r="A3" s="329" t="s">
        <v>26</v>
      </c>
      <c r="B3" s="329" t="s">
        <v>8</v>
      </c>
      <c r="C3" s="310" t="s">
        <v>273</v>
      </c>
      <c r="D3" s="310"/>
      <c r="E3" s="310"/>
      <c r="F3" s="310" t="s">
        <v>252</v>
      </c>
      <c r="G3" s="310"/>
      <c r="H3" s="310"/>
      <c r="I3" s="311" t="s">
        <v>274</v>
      </c>
      <c r="J3" s="311"/>
      <c r="K3" s="311"/>
    </row>
    <row r="4" spans="1:11" s="3" customFormat="1" ht="17.25" customHeight="1" x14ac:dyDescent="0.3">
      <c r="A4" s="331"/>
      <c r="B4" s="331"/>
      <c r="C4" s="21" t="s">
        <v>1</v>
      </c>
      <c r="D4" s="21" t="s">
        <v>2</v>
      </c>
      <c r="E4" s="21" t="s">
        <v>3</v>
      </c>
      <c r="F4" s="21" t="s">
        <v>1</v>
      </c>
      <c r="G4" s="21" t="s">
        <v>2</v>
      </c>
      <c r="H4" s="21" t="s">
        <v>3</v>
      </c>
      <c r="I4" s="21" t="s">
        <v>1</v>
      </c>
      <c r="J4" s="21" t="s">
        <v>2</v>
      </c>
      <c r="K4" s="21" t="s">
        <v>3</v>
      </c>
    </row>
    <row r="5" spans="1:11" s="2" customFormat="1" ht="18" customHeight="1" x14ac:dyDescent="0.25">
      <c r="A5" s="332" t="s">
        <v>216</v>
      </c>
      <c r="B5" s="333"/>
      <c r="C5" s="166">
        <f t="shared" ref="C5:E5" si="0">SUM(C6:C8)</f>
        <v>10357</v>
      </c>
      <c r="D5" s="166">
        <f t="shared" si="0"/>
        <v>10978</v>
      </c>
      <c r="E5" s="166">
        <f t="shared" si="0"/>
        <v>15370</v>
      </c>
      <c r="F5" s="166">
        <f t="shared" ref="F5:H5" si="1">SUM(F6:F8)</f>
        <v>11302</v>
      </c>
      <c r="G5" s="166">
        <f t="shared" si="1"/>
        <v>12314</v>
      </c>
      <c r="H5" s="166">
        <f t="shared" si="1"/>
        <v>16195</v>
      </c>
      <c r="I5" s="167">
        <f>(C5-F5)/F5</f>
        <v>-8.361351973102106E-2</v>
      </c>
      <c r="J5" s="167">
        <f t="shared" ref="J5:K5" si="2">(D5-G5)/G5</f>
        <v>-0.10849439662173137</v>
      </c>
      <c r="K5" s="167">
        <f t="shared" si="2"/>
        <v>-5.0941648656992897E-2</v>
      </c>
    </row>
    <row r="6" spans="1:11" s="2" customFormat="1" ht="18" customHeight="1" x14ac:dyDescent="0.25">
      <c r="A6" s="32"/>
      <c r="B6" s="33" t="s">
        <v>59</v>
      </c>
      <c r="C6" s="102">
        <v>9452</v>
      </c>
      <c r="D6" s="102">
        <v>9761</v>
      </c>
      <c r="E6" s="102">
        <v>13636</v>
      </c>
      <c r="F6" s="102">
        <v>10166</v>
      </c>
      <c r="G6" s="102">
        <v>11165</v>
      </c>
      <c r="H6" s="102">
        <v>14050</v>
      </c>
      <c r="I6" s="95">
        <f t="shared" ref="I6:I23" si="3">(C6-F6)/F6</f>
        <v>-7.0234113712374577E-2</v>
      </c>
      <c r="J6" s="95">
        <f t="shared" ref="J6:J23" si="4">(D6-G6)/G6</f>
        <v>-0.1257501119570085</v>
      </c>
      <c r="K6" s="95">
        <f t="shared" ref="K6:K23" si="5">(E6-H6)/H6</f>
        <v>-2.9466192170818504E-2</v>
      </c>
    </row>
    <row r="7" spans="1:11" s="2" customFormat="1" ht="18" customHeight="1" x14ac:dyDescent="0.25">
      <c r="A7" s="32"/>
      <c r="B7" s="33" t="s">
        <v>60</v>
      </c>
      <c r="C7" s="102">
        <v>222</v>
      </c>
      <c r="D7" s="102">
        <v>106</v>
      </c>
      <c r="E7" s="102">
        <v>276</v>
      </c>
      <c r="F7" s="102">
        <v>121</v>
      </c>
      <c r="G7" s="102">
        <v>107</v>
      </c>
      <c r="H7" s="102">
        <v>165</v>
      </c>
      <c r="I7" s="95">
        <f t="shared" si="3"/>
        <v>0.83471074380165289</v>
      </c>
      <c r="J7" s="95">
        <f t="shared" si="4"/>
        <v>-9.3457943925233638E-3</v>
      </c>
      <c r="K7" s="95">
        <f t="shared" si="5"/>
        <v>0.67272727272727273</v>
      </c>
    </row>
    <row r="8" spans="1:11" s="2" customFormat="1" ht="18" customHeight="1" x14ac:dyDescent="0.25">
      <c r="A8" s="34"/>
      <c r="B8" s="35" t="s">
        <v>61</v>
      </c>
      <c r="C8" s="102">
        <v>683</v>
      </c>
      <c r="D8" s="102">
        <v>1111</v>
      </c>
      <c r="E8" s="102">
        <v>1458</v>
      </c>
      <c r="F8" s="102">
        <v>1015</v>
      </c>
      <c r="G8" s="102">
        <v>1042</v>
      </c>
      <c r="H8" s="102">
        <v>1980</v>
      </c>
      <c r="I8" s="95">
        <f t="shared" si="3"/>
        <v>-0.32709359605911331</v>
      </c>
      <c r="J8" s="95">
        <f t="shared" si="4"/>
        <v>6.6218809980806148E-2</v>
      </c>
      <c r="K8" s="95">
        <f t="shared" si="5"/>
        <v>-0.26363636363636361</v>
      </c>
    </row>
    <row r="9" spans="1:11" s="2" customFormat="1" ht="18" customHeight="1" x14ac:dyDescent="0.25">
      <c r="A9" s="332" t="s">
        <v>211</v>
      </c>
      <c r="B9" s="333"/>
      <c r="C9" s="166">
        <f t="shared" ref="C9:E9" si="6">SUM(C10:C11)</f>
        <v>880</v>
      </c>
      <c r="D9" s="166">
        <f t="shared" si="6"/>
        <v>685</v>
      </c>
      <c r="E9" s="166">
        <f t="shared" si="6"/>
        <v>1197</v>
      </c>
      <c r="F9" s="166">
        <f t="shared" ref="F9:H9" si="7">SUM(F10:F11)</f>
        <v>935</v>
      </c>
      <c r="G9" s="166">
        <f t="shared" si="7"/>
        <v>847</v>
      </c>
      <c r="H9" s="166">
        <f t="shared" si="7"/>
        <v>1045</v>
      </c>
      <c r="I9" s="167">
        <f t="shared" si="3"/>
        <v>-5.8823529411764705E-2</v>
      </c>
      <c r="J9" s="167">
        <f t="shared" si="4"/>
        <v>-0.19126328217237309</v>
      </c>
      <c r="K9" s="167">
        <f t="shared" si="5"/>
        <v>0.14545454545454545</v>
      </c>
    </row>
    <row r="10" spans="1:11" s="2" customFormat="1" ht="18" customHeight="1" x14ac:dyDescent="0.25">
      <c r="A10" s="32"/>
      <c r="B10" s="33" t="s">
        <v>59</v>
      </c>
      <c r="C10" s="102">
        <v>798</v>
      </c>
      <c r="D10" s="102">
        <v>610</v>
      </c>
      <c r="E10" s="102">
        <v>1153</v>
      </c>
      <c r="F10" s="102">
        <v>838</v>
      </c>
      <c r="G10" s="102">
        <v>749</v>
      </c>
      <c r="H10" s="102">
        <v>1008</v>
      </c>
      <c r="I10" s="95">
        <f t="shared" si="3"/>
        <v>-4.77326968973747E-2</v>
      </c>
      <c r="J10" s="95">
        <f t="shared" si="4"/>
        <v>-0.1855807743658211</v>
      </c>
      <c r="K10" s="95">
        <f t="shared" si="5"/>
        <v>0.14384920634920634</v>
      </c>
    </row>
    <row r="11" spans="1:11" s="2" customFormat="1" ht="18" customHeight="1" x14ac:dyDescent="0.25">
      <c r="A11" s="34"/>
      <c r="B11" s="35" t="s">
        <v>61</v>
      </c>
      <c r="C11" s="102">
        <v>82</v>
      </c>
      <c r="D11" s="102">
        <v>75</v>
      </c>
      <c r="E11" s="102">
        <v>44</v>
      </c>
      <c r="F11" s="102">
        <v>97</v>
      </c>
      <c r="G11" s="102">
        <v>98</v>
      </c>
      <c r="H11" s="102">
        <v>37</v>
      </c>
      <c r="I11" s="95">
        <f t="shared" si="3"/>
        <v>-0.15463917525773196</v>
      </c>
      <c r="J11" s="95">
        <f t="shared" si="4"/>
        <v>-0.23469387755102042</v>
      </c>
      <c r="K11" s="95">
        <f t="shared" si="5"/>
        <v>0.1891891891891892</v>
      </c>
    </row>
    <row r="12" spans="1:11" ht="19.5" customHeight="1" x14ac:dyDescent="0.3">
      <c r="A12" s="332" t="s">
        <v>212</v>
      </c>
      <c r="B12" s="333"/>
      <c r="C12" s="166">
        <f t="shared" ref="C12:E12" si="8">SUM(C13:C14)</f>
        <v>3016</v>
      </c>
      <c r="D12" s="166">
        <f t="shared" si="8"/>
        <v>2983</v>
      </c>
      <c r="E12" s="166">
        <f t="shared" si="8"/>
        <v>923</v>
      </c>
      <c r="F12" s="166">
        <f t="shared" ref="F12:H12" si="9">SUM(F13:F14)</f>
        <v>3260</v>
      </c>
      <c r="G12" s="166">
        <f t="shared" si="9"/>
        <v>2957</v>
      </c>
      <c r="H12" s="166">
        <f t="shared" si="9"/>
        <v>901</v>
      </c>
      <c r="I12" s="167">
        <f t="shared" si="3"/>
        <v>-7.4846625766871164E-2</v>
      </c>
      <c r="J12" s="167">
        <f t="shared" si="4"/>
        <v>8.79269529928982E-3</v>
      </c>
      <c r="K12" s="167">
        <f t="shared" si="5"/>
        <v>2.4417314095449501E-2</v>
      </c>
    </row>
    <row r="13" spans="1:11" ht="18" customHeight="1" x14ac:dyDescent="0.3">
      <c r="A13" s="32"/>
      <c r="B13" s="33" t="s">
        <v>59</v>
      </c>
      <c r="C13" s="102">
        <v>2791</v>
      </c>
      <c r="D13" s="102">
        <v>2753</v>
      </c>
      <c r="E13" s="102">
        <v>883</v>
      </c>
      <c r="F13" s="102">
        <v>3030</v>
      </c>
      <c r="G13" s="102">
        <v>2728</v>
      </c>
      <c r="H13" s="102">
        <v>852</v>
      </c>
      <c r="I13" s="95">
        <f t="shared" si="3"/>
        <v>-7.8877887788778883E-2</v>
      </c>
      <c r="J13" s="95">
        <f t="shared" si="4"/>
        <v>9.1642228739002938E-3</v>
      </c>
      <c r="K13" s="95">
        <f t="shared" si="5"/>
        <v>3.6384976525821594E-2</v>
      </c>
    </row>
    <row r="14" spans="1:11" ht="18" customHeight="1" x14ac:dyDescent="0.3">
      <c r="A14" s="34"/>
      <c r="B14" s="35" t="s">
        <v>61</v>
      </c>
      <c r="C14" s="102">
        <v>225</v>
      </c>
      <c r="D14" s="102">
        <v>230</v>
      </c>
      <c r="E14" s="102">
        <v>40</v>
      </c>
      <c r="F14" s="102">
        <v>230</v>
      </c>
      <c r="G14" s="102">
        <v>229</v>
      </c>
      <c r="H14" s="102">
        <v>49</v>
      </c>
      <c r="I14" s="95">
        <f t="shared" si="3"/>
        <v>-2.1739130434782608E-2</v>
      </c>
      <c r="J14" s="95">
        <f t="shared" si="4"/>
        <v>4.3668122270742356E-3</v>
      </c>
      <c r="K14" s="95">
        <f t="shared" si="5"/>
        <v>-0.18367346938775511</v>
      </c>
    </row>
    <row r="15" spans="1:11" ht="18" customHeight="1" x14ac:dyDescent="0.3">
      <c r="A15" s="332" t="s">
        <v>213</v>
      </c>
      <c r="B15" s="333"/>
      <c r="C15" s="166">
        <f t="shared" ref="C15:E15" si="10">SUM(C16:C17)</f>
        <v>3090</v>
      </c>
      <c r="D15" s="166">
        <f t="shared" si="10"/>
        <v>3266</v>
      </c>
      <c r="E15" s="166">
        <f t="shared" si="10"/>
        <v>2173</v>
      </c>
      <c r="F15" s="166">
        <f t="shared" ref="F15:H15" si="11">SUM(F16:F17)</f>
        <v>3098</v>
      </c>
      <c r="G15" s="166">
        <f t="shared" si="11"/>
        <v>3588</v>
      </c>
      <c r="H15" s="166">
        <f t="shared" si="11"/>
        <v>2301</v>
      </c>
      <c r="I15" s="167">
        <f t="shared" si="3"/>
        <v>-2.5823111684958036E-3</v>
      </c>
      <c r="J15" s="167">
        <f t="shared" si="4"/>
        <v>-8.9743589743589744E-2</v>
      </c>
      <c r="K15" s="167">
        <f t="shared" si="5"/>
        <v>-5.5627987831377665E-2</v>
      </c>
    </row>
    <row r="16" spans="1:11" ht="18" customHeight="1" x14ac:dyDescent="0.3">
      <c r="A16" s="32"/>
      <c r="B16" s="33" t="s">
        <v>59</v>
      </c>
      <c r="C16" s="102">
        <v>2783</v>
      </c>
      <c r="D16" s="102">
        <v>2967</v>
      </c>
      <c r="E16" s="102">
        <v>2020</v>
      </c>
      <c r="F16" s="102">
        <v>2803</v>
      </c>
      <c r="G16" s="102">
        <v>3180</v>
      </c>
      <c r="H16" s="102">
        <v>2154</v>
      </c>
      <c r="I16" s="95">
        <f t="shared" si="3"/>
        <v>-7.1352122725651087E-3</v>
      </c>
      <c r="J16" s="95">
        <f t="shared" si="4"/>
        <v>-6.6981132075471697E-2</v>
      </c>
      <c r="K16" s="95">
        <f t="shared" si="5"/>
        <v>-6.2209842154131847E-2</v>
      </c>
    </row>
    <row r="17" spans="1:11" ht="18" customHeight="1" x14ac:dyDescent="0.3">
      <c r="A17" s="34"/>
      <c r="B17" s="35" t="s">
        <v>61</v>
      </c>
      <c r="C17" s="102">
        <v>307</v>
      </c>
      <c r="D17" s="102">
        <v>299</v>
      </c>
      <c r="E17" s="102">
        <v>153</v>
      </c>
      <c r="F17" s="102">
        <v>295</v>
      </c>
      <c r="G17" s="102">
        <v>408</v>
      </c>
      <c r="H17" s="102">
        <v>147</v>
      </c>
      <c r="I17" s="95">
        <f t="shared" si="3"/>
        <v>4.0677966101694912E-2</v>
      </c>
      <c r="J17" s="95">
        <f t="shared" si="4"/>
        <v>-0.26715686274509803</v>
      </c>
      <c r="K17" s="95">
        <f t="shared" si="5"/>
        <v>4.0816326530612242E-2</v>
      </c>
    </row>
    <row r="18" spans="1:11" ht="18" customHeight="1" x14ac:dyDescent="0.3">
      <c r="A18" s="332" t="s">
        <v>214</v>
      </c>
      <c r="B18" s="333"/>
      <c r="C18" s="166">
        <f t="shared" ref="C18:E18" si="12">SUM(C19:C20)</f>
        <v>5874</v>
      </c>
      <c r="D18" s="166">
        <f t="shared" si="12"/>
        <v>5169</v>
      </c>
      <c r="E18" s="166">
        <f t="shared" si="12"/>
        <v>3968</v>
      </c>
      <c r="F18" s="166">
        <f t="shared" ref="F18:H18" si="13">SUM(F19:F20)</f>
        <v>5818</v>
      </c>
      <c r="G18" s="166">
        <f t="shared" si="13"/>
        <v>5849</v>
      </c>
      <c r="H18" s="166">
        <f t="shared" si="13"/>
        <v>3719</v>
      </c>
      <c r="I18" s="167">
        <f t="shared" si="3"/>
        <v>9.625300790649707E-3</v>
      </c>
      <c r="J18" s="167">
        <f t="shared" si="4"/>
        <v>-0.11625918960506069</v>
      </c>
      <c r="K18" s="167">
        <f t="shared" si="5"/>
        <v>6.6953482118849147E-2</v>
      </c>
    </row>
    <row r="19" spans="1:11" ht="18" customHeight="1" x14ac:dyDescent="0.3">
      <c r="A19" s="32"/>
      <c r="B19" s="33" t="s">
        <v>59</v>
      </c>
      <c r="C19" s="102">
        <v>5164</v>
      </c>
      <c r="D19" s="102">
        <v>4761</v>
      </c>
      <c r="E19" s="102">
        <v>3580</v>
      </c>
      <c r="F19" s="102">
        <v>5321</v>
      </c>
      <c r="G19" s="102">
        <v>5373</v>
      </c>
      <c r="H19" s="102">
        <v>3562</v>
      </c>
      <c r="I19" s="95">
        <f t="shared" si="3"/>
        <v>-2.9505732005262169E-2</v>
      </c>
      <c r="J19" s="95">
        <f t="shared" si="4"/>
        <v>-0.11390284757118928</v>
      </c>
      <c r="K19" s="95">
        <f t="shared" si="5"/>
        <v>5.0533408197641775E-3</v>
      </c>
    </row>
    <row r="20" spans="1:11" ht="18" customHeight="1" x14ac:dyDescent="0.3">
      <c r="A20" s="34"/>
      <c r="B20" s="35" t="s">
        <v>61</v>
      </c>
      <c r="C20" s="102">
        <v>710</v>
      </c>
      <c r="D20" s="102">
        <v>408</v>
      </c>
      <c r="E20" s="102">
        <v>388</v>
      </c>
      <c r="F20" s="102">
        <v>497</v>
      </c>
      <c r="G20" s="102">
        <v>476</v>
      </c>
      <c r="H20" s="102">
        <v>157</v>
      </c>
      <c r="I20" s="95">
        <f t="shared" si="3"/>
        <v>0.42857142857142855</v>
      </c>
      <c r="J20" s="95">
        <f t="shared" si="4"/>
        <v>-0.14285714285714285</v>
      </c>
      <c r="K20" s="95">
        <f t="shared" si="5"/>
        <v>1.4713375796178343</v>
      </c>
    </row>
    <row r="21" spans="1:11" ht="18" customHeight="1" x14ac:dyDescent="0.3">
      <c r="A21" s="332" t="s">
        <v>215</v>
      </c>
      <c r="B21" s="333"/>
      <c r="C21" s="166">
        <f t="shared" ref="C21:E21" si="14">SUM(C22:C23)</f>
        <v>3809</v>
      </c>
      <c r="D21" s="166">
        <f t="shared" si="14"/>
        <v>3730</v>
      </c>
      <c r="E21" s="166">
        <f t="shared" si="14"/>
        <v>2502</v>
      </c>
      <c r="F21" s="166">
        <f t="shared" ref="F21:H21" si="15">SUM(F22:F23)</f>
        <v>4003</v>
      </c>
      <c r="G21" s="166">
        <f t="shared" si="15"/>
        <v>4605</v>
      </c>
      <c r="H21" s="166">
        <f t="shared" si="15"/>
        <v>2434</v>
      </c>
      <c r="I21" s="167">
        <f t="shared" si="3"/>
        <v>-4.8463652260804395E-2</v>
      </c>
      <c r="J21" s="167">
        <f t="shared" si="4"/>
        <v>-0.19001085776330076</v>
      </c>
      <c r="K21" s="167">
        <f t="shared" si="5"/>
        <v>2.7937551355792935E-2</v>
      </c>
    </row>
    <row r="22" spans="1:11" ht="18" customHeight="1" x14ac:dyDescent="0.3">
      <c r="A22" s="32"/>
      <c r="B22" s="33" t="s">
        <v>59</v>
      </c>
      <c r="C22" s="102">
        <v>3259</v>
      </c>
      <c r="D22" s="102">
        <v>3136</v>
      </c>
      <c r="E22" s="102">
        <v>2208</v>
      </c>
      <c r="F22" s="102">
        <v>3365</v>
      </c>
      <c r="G22" s="102">
        <v>3941</v>
      </c>
      <c r="H22" s="102">
        <v>2076</v>
      </c>
      <c r="I22" s="95">
        <f t="shared" si="3"/>
        <v>-3.1500742942050519E-2</v>
      </c>
      <c r="J22" s="95">
        <f t="shared" si="4"/>
        <v>-0.20426287744227353</v>
      </c>
      <c r="K22" s="95">
        <f t="shared" si="5"/>
        <v>6.358381502890173E-2</v>
      </c>
    </row>
    <row r="23" spans="1:11" ht="18" customHeight="1" x14ac:dyDescent="0.3">
      <c r="A23" s="34"/>
      <c r="B23" s="35" t="s">
        <v>61</v>
      </c>
      <c r="C23" s="102">
        <v>550</v>
      </c>
      <c r="D23" s="102">
        <v>594</v>
      </c>
      <c r="E23" s="102">
        <v>294</v>
      </c>
      <c r="F23" s="102">
        <v>638</v>
      </c>
      <c r="G23" s="102">
        <v>664</v>
      </c>
      <c r="H23" s="102">
        <v>358</v>
      </c>
      <c r="I23" s="95">
        <f t="shared" si="3"/>
        <v>-0.13793103448275862</v>
      </c>
      <c r="J23" s="95">
        <f t="shared" si="4"/>
        <v>-0.10542168674698796</v>
      </c>
      <c r="K23" s="95">
        <f t="shared" si="5"/>
        <v>-0.1787709497206704</v>
      </c>
    </row>
    <row r="24" spans="1:11" ht="5.25" customHeight="1" x14ac:dyDescent="0.3"/>
    <row r="25" spans="1:11" x14ac:dyDescent="0.3">
      <c r="A25" s="154" t="s">
        <v>253</v>
      </c>
    </row>
    <row r="26" spans="1:11" x14ac:dyDescent="0.3">
      <c r="A26" s="218" t="s">
        <v>275</v>
      </c>
      <c r="B26" s="161"/>
      <c r="C26" s="161"/>
      <c r="D26" s="161"/>
      <c r="E26" s="161"/>
      <c r="F26" s="120"/>
      <c r="G26" s="120"/>
      <c r="H26" s="120"/>
    </row>
    <row r="27" spans="1:11" x14ac:dyDescent="0.3">
      <c r="B27" s="161"/>
      <c r="C27" s="161"/>
      <c r="D27" s="161"/>
      <c r="E27" s="161"/>
      <c r="F27" s="120"/>
      <c r="G27" s="120"/>
      <c r="H27" s="120"/>
    </row>
    <row r="28" spans="1:11" x14ac:dyDescent="0.3">
      <c r="B28" s="162"/>
      <c r="C28" s="162"/>
      <c r="D28" s="162"/>
      <c r="E28" s="162"/>
      <c r="F28" s="120"/>
      <c r="G28" s="120"/>
      <c r="H28" s="120"/>
    </row>
  </sheetData>
  <mergeCells count="11">
    <mergeCell ref="C3:E3"/>
    <mergeCell ref="I3:K3"/>
    <mergeCell ref="A5:B5"/>
    <mergeCell ref="A3:A4"/>
    <mergeCell ref="B3:B4"/>
    <mergeCell ref="F3:H3"/>
    <mergeCell ref="A9:B9"/>
    <mergeCell ref="A21:B21"/>
    <mergeCell ref="A12:B12"/>
    <mergeCell ref="A15:B15"/>
    <mergeCell ref="A18:B18"/>
  </mergeCells>
  <pageMargins left="0.78740157480314965" right="0.19685039370078741" top="0.59055118110236227" bottom="0.59055118110236227" header="0" footer="0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7"/>
  <sheetViews>
    <sheetView topLeftCell="A7" zoomScaleNormal="100" workbookViewId="0">
      <selection activeCell="C3" sqref="C3:K3"/>
    </sheetView>
  </sheetViews>
  <sheetFormatPr defaultColWidth="9.1796875" defaultRowHeight="13" x14ac:dyDescent="0.3"/>
  <cols>
    <col min="1" max="1" width="31.453125" style="1" customWidth="1"/>
    <col min="2" max="2" width="7.54296875" style="1" customWidth="1"/>
    <col min="3" max="3" width="6.7265625" style="1" customWidth="1"/>
    <col min="4" max="4" width="7.1796875" style="1" customWidth="1"/>
    <col min="5" max="5" width="6.7265625" style="1" customWidth="1"/>
    <col min="6" max="6" width="6.7265625" style="1" bestFit="1" customWidth="1"/>
    <col min="7" max="7" width="6.7265625" style="1" customWidth="1"/>
    <col min="8" max="8" width="6.81640625" style="1" customWidth="1"/>
    <col min="9" max="9" width="6.7265625" style="1" customWidth="1"/>
    <col min="10" max="10" width="6.26953125" style="1" customWidth="1"/>
    <col min="11" max="15" width="6.7265625" style="1" customWidth="1"/>
    <col min="16" max="16" width="7.26953125" style="1" customWidth="1"/>
    <col min="17" max="17" width="6.7265625" style="1" customWidth="1"/>
    <col min="18" max="18" width="7.81640625" style="1" customWidth="1"/>
    <col min="19" max="19" width="6.7265625" style="1" bestFit="1" customWidth="1"/>
    <col min="20" max="16384" width="9.1796875" style="1"/>
  </cols>
  <sheetData>
    <row r="1" spans="1:19" s="2" customFormat="1" ht="51.75" customHeight="1" x14ac:dyDescent="0.25">
      <c r="A1" s="312" t="s">
        <v>279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</row>
    <row r="2" spans="1:19" s="2" customFormat="1" ht="12.75" customHeight="1" x14ac:dyDescent="0.25">
      <c r="A2" s="3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9" ht="27" customHeight="1" thickBot="1" x14ac:dyDescent="0.35">
      <c r="A3" s="334" t="s">
        <v>93</v>
      </c>
      <c r="B3" s="324" t="s">
        <v>273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5"/>
      <c r="S3" s="325"/>
    </row>
    <row r="4" spans="1:19" s="3" customFormat="1" ht="33" customHeight="1" thickTop="1" x14ac:dyDescent="0.3">
      <c r="A4" s="334"/>
      <c r="B4" s="326" t="s">
        <v>72</v>
      </c>
      <c r="C4" s="327"/>
      <c r="D4" s="326" t="s">
        <v>73</v>
      </c>
      <c r="E4" s="327"/>
      <c r="F4" s="326" t="s">
        <v>74</v>
      </c>
      <c r="G4" s="327"/>
      <c r="H4" s="326" t="s">
        <v>75</v>
      </c>
      <c r="I4" s="327"/>
      <c r="J4" s="326" t="s">
        <v>76</v>
      </c>
      <c r="K4" s="327"/>
      <c r="L4" s="326" t="s">
        <v>77</v>
      </c>
      <c r="M4" s="327"/>
      <c r="N4" s="326" t="s">
        <v>78</v>
      </c>
      <c r="O4" s="327"/>
      <c r="P4" s="326" t="s">
        <v>79</v>
      </c>
      <c r="Q4" s="328"/>
      <c r="R4" s="335" t="s">
        <v>94</v>
      </c>
      <c r="S4" s="336"/>
    </row>
    <row r="5" spans="1:19" ht="36" x14ac:dyDescent="0.3">
      <c r="A5" s="334"/>
      <c r="B5" s="21" t="s">
        <v>70</v>
      </c>
      <c r="C5" s="21" t="s">
        <v>71</v>
      </c>
      <c r="D5" s="21" t="s">
        <v>70</v>
      </c>
      <c r="E5" s="21" t="s">
        <v>71</v>
      </c>
      <c r="F5" s="21" t="s">
        <v>70</v>
      </c>
      <c r="G5" s="21" t="s">
        <v>71</v>
      </c>
      <c r="H5" s="21" t="s">
        <v>70</v>
      </c>
      <c r="I5" s="21" t="s">
        <v>71</v>
      </c>
      <c r="J5" s="21" t="s">
        <v>70</v>
      </c>
      <c r="K5" s="21" t="s">
        <v>71</v>
      </c>
      <c r="L5" s="21" t="s">
        <v>70</v>
      </c>
      <c r="M5" s="21" t="s">
        <v>71</v>
      </c>
      <c r="N5" s="21" t="s">
        <v>70</v>
      </c>
      <c r="O5" s="21" t="s">
        <v>71</v>
      </c>
      <c r="P5" s="21" t="s">
        <v>70</v>
      </c>
      <c r="Q5" s="22" t="s">
        <v>71</v>
      </c>
      <c r="R5" s="23" t="s">
        <v>70</v>
      </c>
      <c r="S5" s="24" t="s">
        <v>71</v>
      </c>
    </row>
    <row r="6" spans="1:19" s="2" customFormat="1" ht="21.75" customHeight="1" x14ac:dyDescent="0.25">
      <c r="A6" s="119" t="s">
        <v>210</v>
      </c>
      <c r="B6" s="102">
        <v>8299</v>
      </c>
      <c r="C6" s="95">
        <v>0.87999749734092469</v>
      </c>
      <c r="D6" s="102">
        <v>969</v>
      </c>
      <c r="E6" s="95">
        <v>8.6466871050491154E-2</v>
      </c>
      <c r="F6" s="102">
        <v>218</v>
      </c>
      <c r="G6" s="95">
        <v>1.8957642495151097E-2</v>
      </c>
      <c r="H6" s="102">
        <v>74</v>
      </c>
      <c r="I6" s="95">
        <v>5.1930175811800037E-3</v>
      </c>
      <c r="J6" s="102">
        <v>35</v>
      </c>
      <c r="K6" s="95">
        <v>3.3785897516110867E-3</v>
      </c>
      <c r="L6" s="102">
        <v>55</v>
      </c>
      <c r="M6" s="95">
        <v>4.8801851967715699E-3</v>
      </c>
      <c r="N6" s="102">
        <v>20</v>
      </c>
      <c r="O6" s="95">
        <v>9.3849715322530186E-4</v>
      </c>
      <c r="P6" s="102">
        <v>4</v>
      </c>
      <c r="Q6" s="95">
        <v>1.8769943064506038E-4</v>
      </c>
      <c r="R6" s="144">
        <v>9674</v>
      </c>
      <c r="S6" s="145">
        <v>1</v>
      </c>
    </row>
    <row r="7" spans="1:19" s="2" customFormat="1" ht="21.75" customHeight="1" x14ac:dyDescent="0.25">
      <c r="A7" s="119" t="s">
        <v>211</v>
      </c>
      <c r="B7" s="102">
        <v>707</v>
      </c>
      <c r="C7" s="95">
        <v>0.86158432708688248</v>
      </c>
      <c r="D7" s="102">
        <v>69</v>
      </c>
      <c r="E7" s="95">
        <v>9.4548551959114144E-2</v>
      </c>
      <c r="F7" s="102">
        <v>14</v>
      </c>
      <c r="G7" s="95">
        <v>2.2572402044293016E-2</v>
      </c>
      <c r="H7" s="102">
        <v>5</v>
      </c>
      <c r="I7" s="95">
        <v>8.9437819420783646E-3</v>
      </c>
      <c r="J7" s="102">
        <v>1</v>
      </c>
      <c r="K7" s="95">
        <v>3.6201022146507668E-3</v>
      </c>
      <c r="L7" s="102">
        <v>2</v>
      </c>
      <c r="M7" s="95">
        <v>7.2402044293015336E-3</v>
      </c>
      <c r="N7" s="102">
        <v>0</v>
      </c>
      <c r="O7" s="95">
        <v>1.2776831345826234E-3</v>
      </c>
      <c r="P7" s="102">
        <v>0</v>
      </c>
      <c r="Q7" s="95">
        <v>2.1294718909710392E-4</v>
      </c>
      <c r="R7" s="102">
        <v>798</v>
      </c>
      <c r="S7" s="145">
        <v>1</v>
      </c>
    </row>
    <row r="8" spans="1:19" s="2" customFormat="1" ht="21.75" customHeight="1" x14ac:dyDescent="0.25">
      <c r="A8" s="119" t="s">
        <v>212</v>
      </c>
      <c r="B8" s="102">
        <v>2330</v>
      </c>
      <c r="C8" s="95">
        <v>0.8683760683760684</v>
      </c>
      <c r="D8" s="102">
        <v>310</v>
      </c>
      <c r="E8" s="95">
        <v>9.1819291819291826E-2</v>
      </c>
      <c r="F8" s="102">
        <v>97</v>
      </c>
      <c r="G8" s="95">
        <v>2.271062271062271E-2</v>
      </c>
      <c r="H8" s="102">
        <v>25</v>
      </c>
      <c r="I8" s="95">
        <v>5.8608058608058608E-3</v>
      </c>
      <c r="J8" s="102">
        <v>8</v>
      </c>
      <c r="K8" s="95">
        <v>4.3956043956043956E-3</v>
      </c>
      <c r="L8" s="102">
        <v>19</v>
      </c>
      <c r="M8" s="95">
        <v>5.1282051282051282E-3</v>
      </c>
      <c r="N8" s="102">
        <v>2</v>
      </c>
      <c r="O8" s="95">
        <v>1.4652014652014652E-3</v>
      </c>
      <c r="P8" s="102">
        <v>0</v>
      </c>
      <c r="Q8" s="95">
        <v>2.442002442002442E-4</v>
      </c>
      <c r="R8" s="144">
        <v>2791</v>
      </c>
      <c r="S8" s="145">
        <v>1</v>
      </c>
    </row>
    <row r="9" spans="1:19" s="2" customFormat="1" ht="21.75" customHeight="1" x14ac:dyDescent="0.25">
      <c r="A9" s="119" t="s">
        <v>213</v>
      </c>
      <c r="B9" s="102">
        <v>2373</v>
      </c>
      <c r="C9" s="95">
        <v>0.87412961971076597</v>
      </c>
      <c r="D9" s="102">
        <v>285</v>
      </c>
      <c r="E9" s="95">
        <v>8.5698982324584894E-2</v>
      </c>
      <c r="F9" s="102">
        <v>74</v>
      </c>
      <c r="G9" s="95">
        <v>2.1424745581146223E-2</v>
      </c>
      <c r="H9" s="102">
        <v>21</v>
      </c>
      <c r="I9" s="95">
        <v>7.766470273165506E-3</v>
      </c>
      <c r="J9" s="102">
        <v>8</v>
      </c>
      <c r="K9" s="95">
        <v>4.8205677557579003E-3</v>
      </c>
      <c r="L9" s="102">
        <v>17</v>
      </c>
      <c r="M9" s="95">
        <v>5.3561863952865559E-3</v>
      </c>
      <c r="N9" s="102">
        <v>4</v>
      </c>
      <c r="O9" s="95">
        <v>8.0342795929298338E-4</v>
      </c>
      <c r="P9" s="102">
        <v>1</v>
      </c>
      <c r="Q9" s="95">
        <v>0</v>
      </c>
      <c r="R9" s="144">
        <v>2783</v>
      </c>
      <c r="S9" s="145">
        <v>1</v>
      </c>
    </row>
    <row r="10" spans="1:19" s="2" customFormat="1" ht="21.75" customHeight="1" thickBot="1" x14ac:dyDescent="0.3">
      <c r="A10" s="119" t="s">
        <v>214</v>
      </c>
      <c r="B10" s="102">
        <v>4530</v>
      </c>
      <c r="C10" s="95">
        <v>0.85273972602739723</v>
      </c>
      <c r="D10" s="102">
        <v>454</v>
      </c>
      <c r="E10" s="95">
        <v>0.10466609589041095</v>
      </c>
      <c r="F10" s="102">
        <v>117</v>
      </c>
      <c r="G10" s="95">
        <v>2.204623287671233E-2</v>
      </c>
      <c r="H10" s="102">
        <v>27</v>
      </c>
      <c r="I10" s="95">
        <v>1.0059931506849315E-2</v>
      </c>
      <c r="J10" s="102">
        <v>11</v>
      </c>
      <c r="K10" s="95">
        <v>4.4948630136986299E-3</v>
      </c>
      <c r="L10" s="102">
        <v>16</v>
      </c>
      <c r="M10" s="95">
        <v>4.4948630136986299E-3</v>
      </c>
      <c r="N10" s="102">
        <v>9</v>
      </c>
      <c r="O10" s="95">
        <v>1.4982876712328766E-3</v>
      </c>
      <c r="P10" s="102">
        <v>0</v>
      </c>
      <c r="Q10" s="95">
        <v>0</v>
      </c>
      <c r="R10" s="146">
        <v>5164</v>
      </c>
      <c r="S10" s="147">
        <v>1</v>
      </c>
    </row>
    <row r="11" spans="1:19" ht="18" customHeight="1" thickTop="1" thickBot="1" x14ac:dyDescent="0.35">
      <c r="A11" s="119" t="s">
        <v>215</v>
      </c>
      <c r="B11" s="102">
        <v>2767</v>
      </c>
      <c r="C11" s="95">
        <v>0.85273972602739723</v>
      </c>
      <c r="D11" s="102">
        <v>342</v>
      </c>
      <c r="E11" s="95">
        <v>0.10466609589041095</v>
      </c>
      <c r="F11" s="102">
        <v>91</v>
      </c>
      <c r="G11" s="95">
        <v>2.204623287671233E-2</v>
      </c>
      <c r="H11" s="102">
        <v>33</v>
      </c>
      <c r="I11" s="95">
        <v>1.0059931506849315E-2</v>
      </c>
      <c r="J11" s="102">
        <v>10</v>
      </c>
      <c r="K11" s="95">
        <v>4.4948630136986299E-3</v>
      </c>
      <c r="L11" s="102">
        <v>13</v>
      </c>
      <c r="M11" s="95">
        <v>4.4948630136986299E-3</v>
      </c>
      <c r="N11" s="102">
        <v>3</v>
      </c>
      <c r="O11" s="95">
        <v>1.4982876712328766E-3</v>
      </c>
      <c r="P11" s="102">
        <v>0</v>
      </c>
      <c r="Q11" s="95">
        <v>0</v>
      </c>
      <c r="R11" s="146">
        <v>3259</v>
      </c>
      <c r="S11" s="147">
        <v>1</v>
      </c>
    </row>
    <row r="12" spans="1:19" ht="13.5" thickTop="1" x14ac:dyDescent="0.3">
      <c r="A12" s="118"/>
    </row>
    <row r="13" spans="1:19" x14ac:dyDescent="0.3">
      <c r="A13" s="154" t="s">
        <v>253</v>
      </c>
    </row>
    <row r="14" spans="1:19" x14ac:dyDescent="0.3">
      <c r="A14" s="218" t="s">
        <v>275</v>
      </c>
      <c r="B14" s="134"/>
      <c r="C14" s="134"/>
      <c r="D14" s="134"/>
      <c r="E14" s="134"/>
    </row>
    <row r="15" spans="1:19" x14ac:dyDescent="0.3">
      <c r="B15" s="134"/>
      <c r="C15" s="134"/>
    </row>
    <row r="16" spans="1:19" x14ac:dyDescent="0.3">
      <c r="B16" s="134"/>
      <c r="C16" s="134"/>
    </row>
    <row r="17" spans="2:16" x14ac:dyDescent="0.3">
      <c r="B17" s="134"/>
      <c r="C17" s="134"/>
    </row>
    <row r="18" spans="2:16" x14ac:dyDescent="0.3">
      <c r="B18" s="134"/>
      <c r="C18" s="134"/>
    </row>
    <row r="20" spans="2:16" x14ac:dyDescent="0.3">
      <c r="B20" s="120"/>
      <c r="C20" s="132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</row>
    <row r="21" spans="2:16" x14ac:dyDescent="0.3"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</row>
    <row r="22" spans="2:16" x14ac:dyDescent="0.3"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</row>
    <row r="23" spans="2:16" x14ac:dyDescent="0.3"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</row>
    <row r="24" spans="2:16" x14ac:dyDescent="0.3"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</row>
    <row r="25" spans="2:16" x14ac:dyDescent="0.3">
      <c r="B25" s="120"/>
    </row>
    <row r="26" spans="2:16" x14ac:dyDescent="0.3">
      <c r="B26" s="120"/>
    </row>
    <row r="27" spans="2:16" x14ac:dyDescent="0.3">
      <c r="B27" s="120"/>
    </row>
  </sheetData>
  <mergeCells count="12">
    <mergeCell ref="N4:O4"/>
    <mergeCell ref="P4:Q4"/>
    <mergeCell ref="A3:A5"/>
    <mergeCell ref="A1:S1"/>
    <mergeCell ref="R4:S4"/>
    <mergeCell ref="B3:S3"/>
    <mergeCell ref="B4:C4"/>
    <mergeCell ref="D4:E4"/>
    <mergeCell ref="F4:G4"/>
    <mergeCell ref="H4:I4"/>
    <mergeCell ref="J4:K4"/>
    <mergeCell ref="L4:M4"/>
  </mergeCells>
  <pageMargins left="0.78740157480314965" right="0.19685039370078741" top="0.59055118110236227" bottom="0.59055118110236227" header="0" footer="0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6"/>
  <sheetViews>
    <sheetView topLeftCell="A19" zoomScaleNormal="100" workbookViewId="0">
      <selection activeCell="C3" sqref="C3:K3"/>
    </sheetView>
  </sheetViews>
  <sheetFormatPr defaultColWidth="9.1796875" defaultRowHeight="13" x14ac:dyDescent="0.3"/>
  <cols>
    <col min="1" max="1" width="24.453125" style="1" customWidth="1"/>
    <col min="2" max="2" width="29" style="1" customWidth="1"/>
    <col min="3" max="11" width="9.7265625" style="1" customWidth="1"/>
    <col min="12" max="16384" width="9.1796875" style="1"/>
  </cols>
  <sheetData>
    <row r="1" spans="1:15" s="2" customFormat="1" ht="38.25" customHeight="1" x14ac:dyDescent="0.25">
      <c r="A1" s="312" t="s">
        <v>280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143"/>
    </row>
    <row r="2" spans="1:15" s="2" customFormat="1" ht="12.75" customHeight="1" x14ac:dyDescent="0.25">
      <c r="A2" s="36"/>
      <c r="B2" s="36"/>
      <c r="C2" s="17"/>
      <c r="D2" s="17"/>
      <c r="E2" s="17"/>
      <c r="F2" s="17"/>
      <c r="G2" s="17"/>
      <c r="H2" s="17"/>
      <c r="I2" s="17"/>
      <c r="J2" s="17"/>
      <c r="K2" s="17"/>
    </row>
    <row r="3" spans="1:15" ht="31.5" customHeight="1" x14ac:dyDescent="0.3">
      <c r="A3" s="329" t="s">
        <v>7</v>
      </c>
      <c r="B3" s="329" t="s">
        <v>8</v>
      </c>
      <c r="C3" s="310" t="s">
        <v>273</v>
      </c>
      <c r="D3" s="310"/>
      <c r="E3" s="310"/>
      <c r="F3" s="310" t="s">
        <v>252</v>
      </c>
      <c r="G3" s="310"/>
      <c r="H3" s="310"/>
      <c r="I3" s="311" t="s">
        <v>274</v>
      </c>
      <c r="J3" s="311"/>
      <c r="K3" s="311"/>
    </row>
    <row r="4" spans="1:15" s="3" customFormat="1" ht="18.75" customHeight="1" x14ac:dyDescent="0.3">
      <c r="A4" s="331"/>
      <c r="B4" s="331"/>
      <c r="C4" s="21" t="s">
        <v>1</v>
      </c>
      <c r="D4" s="21" t="s">
        <v>2</v>
      </c>
      <c r="E4" s="21" t="s">
        <v>3</v>
      </c>
      <c r="F4" s="21" t="s">
        <v>1</v>
      </c>
      <c r="G4" s="21" t="s">
        <v>2</v>
      </c>
      <c r="H4" s="21" t="s">
        <v>3</v>
      </c>
      <c r="I4" s="21" t="s">
        <v>1</v>
      </c>
      <c r="J4" s="21" t="s">
        <v>2</v>
      </c>
      <c r="K4" s="21" t="s">
        <v>3</v>
      </c>
    </row>
    <row r="5" spans="1:15" s="2" customFormat="1" ht="18.75" customHeight="1" x14ac:dyDescent="0.25">
      <c r="A5" s="332" t="s">
        <v>204</v>
      </c>
      <c r="B5" s="333"/>
      <c r="C5" s="166">
        <f t="shared" ref="C5:E5" si="0">SUM(C6:C7)</f>
        <v>1149</v>
      </c>
      <c r="D5" s="166">
        <f t="shared" si="0"/>
        <v>1068</v>
      </c>
      <c r="E5" s="166">
        <f t="shared" si="0"/>
        <v>754</v>
      </c>
      <c r="F5" s="166">
        <f t="shared" ref="F5:H5" si="1">SUM(F6:F7)</f>
        <v>924</v>
      </c>
      <c r="G5" s="166">
        <f t="shared" si="1"/>
        <v>1044</v>
      </c>
      <c r="H5" s="166">
        <f t="shared" si="1"/>
        <v>657</v>
      </c>
      <c r="I5" s="167">
        <f>(C5-F5)/F5</f>
        <v>0.2435064935064935</v>
      </c>
      <c r="J5" s="167">
        <f t="shared" ref="J5:K5" si="2">(D5-G5)/G5</f>
        <v>2.2988505747126436E-2</v>
      </c>
      <c r="K5" s="167">
        <f t="shared" si="2"/>
        <v>0.14764079147640791</v>
      </c>
      <c r="M5" s="202"/>
      <c r="N5" s="202"/>
      <c r="O5" s="202"/>
    </row>
    <row r="6" spans="1:15" s="2" customFormat="1" ht="18.75" customHeight="1" x14ac:dyDescent="0.25">
      <c r="A6" s="32"/>
      <c r="B6" s="33" t="s">
        <v>13</v>
      </c>
      <c r="C6" s="102">
        <v>699</v>
      </c>
      <c r="D6" s="102">
        <v>615</v>
      </c>
      <c r="E6" s="102">
        <v>732</v>
      </c>
      <c r="F6" s="102">
        <v>497</v>
      </c>
      <c r="G6" s="102">
        <v>618</v>
      </c>
      <c r="H6" s="102">
        <v>632</v>
      </c>
      <c r="I6" s="95">
        <f t="shared" ref="I6:I22" si="3">(C6-F6)/F6</f>
        <v>0.40643863179074446</v>
      </c>
      <c r="J6" s="95">
        <f t="shared" ref="J6:J22" si="4">(D6-G6)/G6</f>
        <v>-4.8543689320388345E-3</v>
      </c>
      <c r="K6" s="95">
        <f t="shared" ref="K6:K22" si="5">(E6-H6)/H6</f>
        <v>0.15822784810126583</v>
      </c>
      <c r="M6" s="202"/>
      <c r="N6" s="202"/>
      <c r="O6" s="202"/>
    </row>
    <row r="7" spans="1:15" s="2" customFormat="1" ht="18.75" customHeight="1" x14ac:dyDescent="0.25">
      <c r="A7" s="34"/>
      <c r="B7" s="33" t="s">
        <v>21</v>
      </c>
      <c r="C7" s="102">
        <v>450</v>
      </c>
      <c r="D7" s="102">
        <v>453</v>
      </c>
      <c r="E7" s="102">
        <v>22</v>
      </c>
      <c r="F7" s="102">
        <v>427</v>
      </c>
      <c r="G7" s="102">
        <v>426</v>
      </c>
      <c r="H7" s="102">
        <v>25</v>
      </c>
      <c r="I7" s="95">
        <f t="shared" si="3"/>
        <v>5.3864168618266976E-2</v>
      </c>
      <c r="J7" s="95">
        <f t="shared" si="4"/>
        <v>6.3380281690140844E-2</v>
      </c>
      <c r="K7" s="95">
        <f t="shared" si="5"/>
        <v>-0.12</v>
      </c>
      <c r="M7" s="301"/>
      <c r="N7" s="301"/>
      <c r="O7" s="301"/>
    </row>
    <row r="8" spans="1:15" s="2" customFormat="1" ht="18.75" customHeight="1" x14ac:dyDescent="0.25">
      <c r="A8" s="332" t="s">
        <v>205</v>
      </c>
      <c r="B8" s="333"/>
      <c r="C8" s="166">
        <f t="shared" ref="C8:E8" si="6">SUM(C9:C10)</f>
        <v>74</v>
      </c>
      <c r="D8" s="166">
        <f t="shared" si="6"/>
        <v>82</v>
      </c>
      <c r="E8" s="166">
        <f t="shared" si="6"/>
        <v>70</v>
      </c>
      <c r="F8" s="166">
        <f t="shared" ref="F8:H8" si="7">SUM(F9:F10)</f>
        <v>71</v>
      </c>
      <c r="G8" s="166">
        <f t="shared" si="7"/>
        <v>78</v>
      </c>
      <c r="H8" s="166">
        <f t="shared" si="7"/>
        <v>78</v>
      </c>
      <c r="I8" s="167">
        <f t="shared" si="3"/>
        <v>4.2253521126760563E-2</v>
      </c>
      <c r="J8" s="167">
        <f t="shared" si="4"/>
        <v>5.128205128205128E-2</v>
      </c>
      <c r="K8" s="167">
        <f t="shared" si="5"/>
        <v>-0.10256410256410256</v>
      </c>
      <c r="M8" s="202"/>
      <c r="N8" s="202"/>
      <c r="O8" s="202"/>
    </row>
    <row r="9" spans="1:15" s="2" customFormat="1" ht="18.75" customHeight="1" x14ac:dyDescent="0.25">
      <c r="A9" s="32"/>
      <c r="B9" s="33" t="s">
        <v>13</v>
      </c>
      <c r="C9" s="102">
        <v>20</v>
      </c>
      <c r="D9" s="102">
        <v>33</v>
      </c>
      <c r="E9" s="102">
        <v>63</v>
      </c>
      <c r="F9" s="102">
        <v>17</v>
      </c>
      <c r="G9" s="102">
        <v>17</v>
      </c>
      <c r="H9" s="102">
        <v>76</v>
      </c>
      <c r="I9" s="95">
        <f t="shared" si="3"/>
        <v>0.17647058823529413</v>
      </c>
      <c r="J9" s="95">
        <f t="shared" si="4"/>
        <v>0.94117647058823528</v>
      </c>
      <c r="K9" s="95">
        <f t="shared" si="5"/>
        <v>-0.17105263157894737</v>
      </c>
      <c r="M9" s="202"/>
      <c r="N9" s="202"/>
      <c r="O9" s="202"/>
    </row>
    <row r="10" spans="1:15" s="2" customFormat="1" ht="18.75" customHeight="1" x14ac:dyDescent="0.25">
      <c r="A10" s="34"/>
      <c r="B10" s="33" t="s">
        <v>21</v>
      </c>
      <c r="C10" s="102">
        <v>54</v>
      </c>
      <c r="D10" s="102">
        <v>49</v>
      </c>
      <c r="E10" s="102">
        <v>7</v>
      </c>
      <c r="F10" s="102">
        <v>54</v>
      </c>
      <c r="G10" s="102">
        <v>61</v>
      </c>
      <c r="H10" s="102">
        <v>2</v>
      </c>
      <c r="I10" s="95">
        <f t="shared" si="3"/>
        <v>0</v>
      </c>
      <c r="J10" s="95">
        <f t="shared" si="4"/>
        <v>-0.19672131147540983</v>
      </c>
      <c r="K10" s="184" t="s">
        <v>239</v>
      </c>
      <c r="M10" s="301"/>
      <c r="N10" s="301"/>
      <c r="O10" s="301"/>
    </row>
    <row r="11" spans="1:15" s="2" customFormat="1" ht="18.75" customHeight="1" x14ac:dyDescent="0.25">
      <c r="A11" s="332" t="s">
        <v>206</v>
      </c>
      <c r="B11" s="333"/>
      <c r="C11" s="166">
        <f t="shared" ref="C11:E11" si="8">SUM(C12:C13)</f>
        <v>210</v>
      </c>
      <c r="D11" s="166">
        <f t="shared" si="8"/>
        <v>188</v>
      </c>
      <c r="E11" s="166">
        <f t="shared" si="8"/>
        <v>224</v>
      </c>
      <c r="F11" s="166">
        <f t="shared" ref="F11:H11" si="9">SUM(F12:F13)</f>
        <v>217</v>
      </c>
      <c r="G11" s="166">
        <f t="shared" si="9"/>
        <v>224</v>
      </c>
      <c r="H11" s="166">
        <f t="shared" si="9"/>
        <v>202</v>
      </c>
      <c r="I11" s="167">
        <f t="shared" si="3"/>
        <v>-3.2258064516129031E-2</v>
      </c>
      <c r="J11" s="167">
        <f t="shared" si="4"/>
        <v>-0.16071428571428573</v>
      </c>
      <c r="K11" s="167">
        <f t="shared" si="5"/>
        <v>0.10891089108910891</v>
      </c>
      <c r="M11" s="202"/>
      <c r="N11" s="202"/>
      <c r="O11" s="202"/>
    </row>
    <row r="12" spans="1:15" ht="18.75" customHeight="1" x14ac:dyDescent="0.3">
      <c r="A12" s="32"/>
      <c r="B12" s="33" t="s">
        <v>13</v>
      </c>
      <c r="C12" s="207">
        <v>133</v>
      </c>
      <c r="D12" s="207">
        <v>115</v>
      </c>
      <c r="E12" s="207">
        <v>216</v>
      </c>
      <c r="F12" s="207">
        <v>117</v>
      </c>
      <c r="G12" s="207">
        <v>126</v>
      </c>
      <c r="H12" s="207">
        <v>198</v>
      </c>
      <c r="I12" s="95">
        <f t="shared" si="3"/>
        <v>0.13675213675213677</v>
      </c>
      <c r="J12" s="95">
        <f t="shared" si="4"/>
        <v>-8.7301587301587297E-2</v>
      </c>
      <c r="K12" s="95">
        <f t="shared" si="5"/>
        <v>9.0909090909090912E-2</v>
      </c>
      <c r="M12" s="202"/>
      <c r="N12" s="202"/>
      <c r="O12" s="202"/>
    </row>
    <row r="13" spans="1:15" ht="18.75" customHeight="1" x14ac:dyDescent="0.3">
      <c r="A13" s="34"/>
      <c r="B13" s="33" t="s">
        <v>21</v>
      </c>
      <c r="C13" s="207">
        <v>77</v>
      </c>
      <c r="D13" s="207">
        <v>73</v>
      </c>
      <c r="E13" s="207">
        <v>8</v>
      </c>
      <c r="F13" s="207">
        <v>100</v>
      </c>
      <c r="G13" s="207">
        <v>98</v>
      </c>
      <c r="H13" s="207">
        <v>4</v>
      </c>
      <c r="I13" s="95">
        <f t="shared" si="3"/>
        <v>-0.23</v>
      </c>
      <c r="J13" s="95">
        <f t="shared" si="4"/>
        <v>-0.25510204081632654</v>
      </c>
      <c r="K13" s="184" t="s">
        <v>239</v>
      </c>
      <c r="M13" s="301"/>
      <c r="N13" s="301"/>
      <c r="O13" s="301"/>
    </row>
    <row r="14" spans="1:15" s="2" customFormat="1" ht="18.75" customHeight="1" x14ac:dyDescent="0.25">
      <c r="A14" s="332" t="s">
        <v>207</v>
      </c>
      <c r="B14" s="333"/>
      <c r="C14" s="166">
        <f t="shared" ref="C14:E14" si="10">SUM(C15:C16)</f>
        <v>281</v>
      </c>
      <c r="D14" s="166">
        <f t="shared" si="10"/>
        <v>318</v>
      </c>
      <c r="E14" s="166">
        <f t="shared" si="10"/>
        <v>144</v>
      </c>
      <c r="F14" s="166">
        <f t="shared" ref="F14:H14" si="11">SUM(F15:F16)</f>
        <v>389</v>
      </c>
      <c r="G14" s="166">
        <f t="shared" si="11"/>
        <v>347</v>
      </c>
      <c r="H14" s="166">
        <f t="shared" si="11"/>
        <v>181</v>
      </c>
      <c r="I14" s="167">
        <f t="shared" si="3"/>
        <v>-0.27763496143958871</v>
      </c>
      <c r="J14" s="167">
        <f t="shared" si="4"/>
        <v>-8.3573487031700283E-2</v>
      </c>
      <c r="K14" s="167">
        <f t="shared" si="5"/>
        <v>-0.20441988950276244</v>
      </c>
      <c r="M14" s="202"/>
      <c r="N14" s="202"/>
      <c r="O14" s="202"/>
    </row>
    <row r="15" spans="1:15" ht="18.75" customHeight="1" x14ac:dyDescent="0.3">
      <c r="A15" s="32"/>
      <c r="B15" s="33" t="s">
        <v>13</v>
      </c>
      <c r="C15" s="102">
        <v>110</v>
      </c>
      <c r="D15" s="102">
        <v>142</v>
      </c>
      <c r="E15" s="102">
        <v>143</v>
      </c>
      <c r="F15" s="102">
        <v>200</v>
      </c>
      <c r="G15" s="102">
        <v>99</v>
      </c>
      <c r="H15" s="102">
        <v>175</v>
      </c>
      <c r="I15" s="95">
        <f t="shared" si="3"/>
        <v>-0.45</v>
      </c>
      <c r="J15" s="95">
        <f t="shared" si="4"/>
        <v>0.43434343434343436</v>
      </c>
      <c r="K15" s="95">
        <f t="shared" si="5"/>
        <v>-0.18285714285714286</v>
      </c>
      <c r="M15" s="202"/>
      <c r="N15" s="202"/>
      <c r="O15" s="202"/>
    </row>
    <row r="16" spans="1:15" ht="18.75" customHeight="1" x14ac:dyDescent="0.3">
      <c r="A16" s="34"/>
      <c r="B16" s="33" t="s">
        <v>21</v>
      </c>
      <c r="C16" s="102">
        <v>171</v>
      </c>
      <c r="D16" s="102">
        <v>176</v>
      </c>
      <c r="E16" s="102">
        <v>1</v>
      </c>
      <c r="F16" s="102">
        <v>189</v>
      </c>
      <c r="G16" s="102">
        <v>248</v>
      </c>
      <c r="H16" s="102">
        <v>6</v>
      </c>
      <c r="I16" s="95">
        <f t="shared" si="3"/>
        <v>-9.5238095238095233E-2</v>
      </c>
      <c r="J16" s="95">
        <f t="shared" si="4"/>
        <v>-0.29032258064516131</v>
      </c>
      <c r="K16" s="95">
        <f t="shared" si="5"/>
        <v>-0.83333333333333337</v>
      </c>
      <c r="M16" s="301"/>
      <c r="N16" s="301"/>
      <c r="O16" s="301"/>
    </row>
    <row r="17" spans="1:15" ht="18.75" customHeight="1" x14ac:dyDescent="0.3">
      <c r="A17" s="332" t="s">
        <v>208</v>
      </c>
      <c r="B17" s="333"/>
      <c r="C17" s="166">
        <f t="shared" ref="C17:E17" si="12">SUM(C18:C19)</f>
        <v>387</v>
      </c>
      <c r="D17" s="166">
        <f t="shared" si="12"/>
        <v>364</v>
      </c>
      <c r="E17" s="166">
        <f t="shared" si="12"/>
        <v>441</v>
      </c>
      <c r="F17" s="166">
        <f t="shared" ref="F17:H17" si="13">SUM(F18:F19)</f>
        <v>530</v>
      </c>
      <c r="G17" s="166">
        <f t="shared" si="13"/>
        <v>487</v>
      </c>
      <c r="H17" s="166">
        <f t="shared" si="13"/>
        <v>401</v>
      </c>
      <c r="I17" s="167">
        <f t="shared" si="3"/>
        <v>-0.26981132075471698</v>
      </c>
      <c r="J17" s="167">
        <f t="shared" si="4"/>
        <v>-0.25256673511293637</v>
      </c>
      <c r="K17" s="167">
        <f t="shared" si="5"/>
        <v>9.9750623441396513E-2</v>
      </c>
      <c r="L17" s="2"/>
      <c r="M17" s="202"/>
      <c r="N17" s="202"/>
      <c r="O17" s="202"/>
    </row>
    <row r="18" spans="1:15" ht="18.75" customHeight="1" x14ac:dyDescent="0.3">
      <c r="A18" s="32"/>
      <c r="B18" s="33" t="s">
        <v>13</v>
      </c>
      <c r="C18" s="102">
        <v>173</v>
      </c>
      <c r="D18" s="102">
        <v>203</v>
      </c>
      <c r="E18" s="102">
        <v>374</v>
      </c>
      <c r="F18" s="102">
        <v>263</v>
      </c>
      <c r="G18" s="102">
        <v>228</v>
      </c>
      <c r="H18" s="102">
        <v>382</v>
      </c>
      <c r="I18" s="95">
        <f t="shared" si="3"/>
        <v>-0.34220532319391633</v>
      </c>
      <c r="J18" s="95">
        <f t="shared" si="4"/>
        <v>-0.10964912280701754</v>
      </c>
      <c r="K18" s="95">
        <f t="shared" si="5"/>
        <v>-2.0942408376963352E-2</v>
      </c>
      <c r="M18" s="202"/>
      <c r="N18" s="202"/>
      <c r="O18" s="202"/>
    </row>
    <row r="19" spans="1:15" ht="18.75" customHeight="1" x14ac:dyDescent="0.3">
      <c r="A19" s="34"/>
      <c r="B19" s="33" t="s">
        <v>21</v>
      </c>
      <c r="C19" s="102">
        <v>214</v>
      </c>
      <c r="D19" s="102">
        <v>161</v>
      </c>
      <c r="E19" s="102">
        <v>67</v>
      </c>
      <c r="F19" s="102">
        <v>267</v>
      </c>
      <c r="G19" s="102">
        <v>259</v>
      </c>
      <c r="H19" s="102">
        <v>19</v>
      </c>
      <c r="I19" s="95">
        <f t="shared" si="3"/>
        <v>-0.19850187265917604</v>
      </c>
      <c r="J19" s="95">
        <f t="shared" si="4"/>
        <v>-0.3783783783783784</v>
      </c>
      <c r="K19" s="95">
        <f t="shared" si="5"/>
        <v>2.5263157894736841</v>
      </c>
      <c r="M19" s="301"/>
      <c r="N19" s="301"/>
      <c r="O19" s="301"/>
    </row>
    <row r="20" spans="1:15" ht="18" customHeight="1" x14ac:dyDescent="0.3">
      <c r="A20" s="332" t="s">
        <v>209</v>
      </c>
      <c r="B20" s="333"/>
      <c r="C20" s="166">
        <f t="shared" ref="C20:E20" si="14">SUM(C21:C22)</f>
        <v>515</v>
      </c>
      <c r="D20" s="166">
        <f t="shared" si="14"/>
        <v>466</v>
      </c>
      <c r="E20" s="166">
        <f t="shared" si="14"/>
        <v>384</v>
      </c>
      <c r="F20" s="166">
        <f t="shared" ref="F20:H20" si="15">SUM(F21:F22)</f>
        <v>648</v>
      </c>
      <c r="G20" s="166">
        <f t="shared" si="15"/>
        <v>682</v>
      </c>
      <c r="H20" s="166">
        <f t="shared" si="15"/>
        <v>333</v>
      </c>
      <c r="I20" s="167">
        <f t="shared" si="3"/>
        <v>-0.20524691358024691</v>
      </c>
      <c r="J20" s="167">
        <f t="shared" si="4"/>
        <v>-0.31671554252199413</v>
      </c>
      <c r="K20" s="167">
        <f t="shared" si="5"/>
        <v>0.15315315315315314</v>
      </c>
      <c r="M20" s="202"/>
      <c r="N20" s="202"/>
      <c r="O20" s="202"/>
    </row>
    <row r="21" spans="1:15" ht="18" customHeight="1" x14ac:dyDescent="0.3">
      <c r="A21" s="32"/>
      <c r="B21" s="33" t="s">
        <v>13</v>
      </c>
      <c r="C21" s="102">
        <v>188</v>
      </c>
      <c r="D21" s="102">
        <v>173</v>
      </c>
      <c r="E21" s="102">
        <v>327</v>
      </c>
      <c r="F21" s="102">
        <v>196</v>
      </c>
      <c r="G21" s="102">
        <v>195</v>
      </c>
      <c r="H21" s="102">
        <v>310</v>
      </c>
      <c r="I21" s="95">
        <f t="shared" si="3"/>
        <v>-4.0816326530612242E-2</v>
      </c>
      <c r="J21" s="95">
        <f t="shared" si="4"/>
        <v>-0.11282051282051282</v>
      </c>
      <c r="K21" s="95">
        <f t="shared" si="5"/>
        <v>5.4838709677419356E-2</v>
      </c>
      <c r="M21" s="202"/>
      <c r="N21" s="202"/>
      <c r="O21" s="202"/>
    </row>
    <row r="22" spans="1:15" ht="18" customHeight="1" x14ac:dyDescent="0.3">
      <c r="A22" s="34"/>
      <c r="B22" s="33" t="s">
        <v>21</v>
      </c>
      <c r="C22" s="102">
        <v>327</v>
      </c>
      <c r="D22" s="102">
        <v>293</v>
      </c>
      <c r="E22" s="102">
        <v>57</v>
      </c>
      <c r="F22" s="102">
        <v>452</v>
      </c>
      <c r="G22" s="102">
        <v>487</v>
      </c>
      <c r="H22" s="102">
        <v>23</v>
      </c>
      <c r="I22" s="95">
        <f t="shared" si="3"/>
        <v>-0.27654867256637167</v>
      </c>
      <c r="J22" s="95">
        <f t="shared" si="4"/>
        <v>-0.39835728952772076</v>
      </c>
      <c r="K22" s="95">
        <f t="shared" si="5"/>
        <v>1.4782608695652173</v>
      </c>
      <c r="M22" s="2"/>
      <c r="N22" s="2"/>
      <c r="O22" s="2"/>
    </row>
    <row r="24" spans="1:15" x14ac:dyDescent="0.3">
      <c r="A24" s="154" t="s">
        <v>253</v>
      </c>
    </row>
    <row r="25" spans="1:15" ht="11.25" customHeight="1" x14ac:dyDescent="0.3">
      <c r="A25" s="218" t="s">
        <v>275</v>
      </c>
      <c r="B25" s="161"/>
      <c r="C25" s="161"/>
      <c r="D25" s="161"/>
      <c r="E25" s="161"/>
      <c r="F25" s="120"/>
      <c r="G25" s="120"/>
      <c r="H25" s="120"/>
    </row>
    <row r="26" spans="1:15" x14ac:dyDescent="0.3">
      <c r="A26" s="118"/>
      <c r="B26" s="161"/>
      <c r="C26" s="161"/>
      <c r="D26" s="161"/>
      <c r="E26" s="161"/>
      <c r="F26" s="120"/>
      <c r="G26" s="120"/>
      <c r="H26" s="120"/>
    </row>
  </sheetData>
  <mergeCells count="12">
    <mergeCell ref="A1:K1"/>
    <mergeCell ref="A11:B11"/>
    <mergeCell ref="A14:B14"/>
    <mergeCell ref="A5:B5"/>
    <mergeCell ref="A8:B8"/>
    <mergeCell ref="A3:A4"/>
    <mergeCell ref="B3:B4"/>
    <mergeCell ref="A17:B17"/>
    <mergeCell ref="I3:K3"/>
    <mergeCell ref="C3:E3"/>
    <mergeCell ref="A20:B20"/>
    <mergeCell ref="F3:H3"/>
  </mergeCells>
  <phoneticPr fontId="59" type="noConversion"/>
  <pageMargins left="0.78740157480314965" right="0.19685039370078741" top="0.59055118110236227" bottom="0.59055118110236227" header="0" footer="0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0"/>
  <sheetViews>
    <sheetView topLeftCell="A8" zoomScaleNormal="100" workbookViewId="0">
      <selection activeCell="C3" sqref="C3:K3"/>
    </sheetView>
  </sheetViews>
  <sheetFormatPr defaultColWidth="9.1796875" defaultRowHeight="13" x14ac:dyDescent="0.3"/>
  <cols>
    <col min="1" max="1" width="15.7265625" style="1" customWidth="1"/>
    <col min="2" max="13" width="13.7265625" style="1" customWidth="1"/>
    <col min="14" max="14" width="15.81640625" style="1" customWidth="1"/>
    <col min="15" max="16384" width="9.1796875" style="1"/>
  </cols>
  <sheetData>
    <row r="1" spans="1:14" s="52" customFormat="1" ht="42" customHeight="1" x14ac:dyDescent="0.35">
      <c r="A1" s="312" t="s">
        <v>281</v>
      </c>
      <c r="B1" s="312"/>
      <c r="C1" s="312"/>
      <c r="D1" s="312"/>
      <c r="E1" s="312"/>
      <c r="F1" s="312"/>
      <c r="G1" s="143"/>
      <c r="H1" s="143"/>
      <c r="I1" s="143"/>
      <c r="J1" s="143"/>
      <c r="K1" s="143"/>
      <c r="L1" s="143"/>
      <c r="M1" s="53"/>
      <c r="N1" s="53"/>
    </row>
    <row r="2" spans="1:14" ht="12.75" customHeight="1" x14ac:dyDescent="0.35">
      <c r="A2" s="44"/>
      <c r="B2" s="44"/>
      <c r="C2" s="44"/>
      <c r="D2" s="44"/>
      <c r="E2" s="44"/>
      <c r="F2" s="44"/>
      <c r="G2" s="37"/>
      <c r="H2" s="37"/>
      <c r="I2" s="37"/>
      <c r="J2" s="37"/>
      <c r="K2" s="37"/>
      <c r="L2" s="37"/>
      <c r="M2" s="37"/>
      <c r="N2" s="37"/>
    </row>
    <row r="3" spans="1:14" s="2" customFormat="1" ht="39.75" customHeight="1" x14ac:dyDescent="0.25">
      <c r="A3" s="317" t="s">
        <v>46</v>
      </c>
      <c r="B3" s="340" t="s">
        <v>4</v>
      </c>
      <c r="C3" s="341"/>
      <c r="D3" s="342"/>
      <c r="E3" s="45" t="s">
        <v>27</v>
      </c>
      <c r="F3" s="45" t="s">
        <v>28</v>
      </c>
      <c r="G3" s="339"/>
      <c r="H3" s="339"/>
      <c r="I3" s="339"/>
      <c r="J3" s="38"/>
      <c r="K3" s="38"/>
      <c r="L3" s="39"/>
    </row>
    <row r="4" spans="1:14" s="2" customFormat="1" ht="29.25" customHeight="1" x14ac:dyDescent="0.25">
      <c r="A4" s="318"/>
      <c r="B4" s="47" t="s">
        <v>16</v>
      </c>
      <c r="C4" s="47" t="s">
        <v>17</v>
      </c>
      <c r="D4" s="47" t="s">
        <v>47</v>
      </c>
      <c r="E4" s="48" t="s">
        <v>48</v>
      </c>
      <c r="F4" s="47" t="s">
        <v>186</v>
      </c>
      <c r="G4" s="38"/>
      <c r="H4" s="38"/>
      <c r="I4" s="38"/>
      <c r="J4" s="38"/>
      <c r="K4" s="38"/>
      <c r="L4" s="39"/>
    </row>
    <row r="5" spans="1:14" s="26" customFormat="1" ht="18" customHeight="1" x14ac:dyDescent="0.25">
      <c r="A5" s="117" t="s">
        <v>217</v>
      </c>
      <c r="B5" s="243">
        <f t="shared" ref="B5:B11" si="0">(C20+D20)/B20</f>
        <v>3.2467532467532464E-2</v>
      </c>
      <c r="C5" s="243">
        <f t="shared" ref="C5:C11" si="1">(F20+G20)/E20</f>
        <v>0.15318772136953956</v>
      </c>
      <c r="D5" s="243">
        <f t="shared" ref="D5:D11" si="2">(C20+D20+F20+G20)/(B20+E20)</f>
        <v>0.14793901750423488</v>
      </c>
      <c r="E5" s="264"/>
      <c r="F5" s="264"/>
      <c r="G5" s="338"/>
      <c r="H5" s="338"/>
      <c r="I5" s="338"/>
      <c r="J5" s="338"/>
      <c r="K5" s="338"/>
      <c r="L5" s="49"/>
    </row>
    <row r="6" spans="1:14" s="26" customFormat="1" ht="18" customHeight="1" x14ac:dyDescent="0.25">
      <c r="A6" s="117" t="s">
        <v>218</v>
      </c>
      <c r="B6" s="243">
        <v>0</v>
      </c>
      <c r="C6" s="243">
        <f t="shared" si="1"/>
        <v>0.22466960352422907</v>
      </c>
      <c r="D6" s="243">
        <f t="shared" si="2"/>
        <v>0.22127659574468084</v>
      </c>
      <c r="E6" s="264"/>
      <c r="F6" s="264"/>
      <c r="G6" s="338"/>
      <c r="H6" s="338"/>
      <c r="I6" s="338"/>
      <c r="J6" s="338"/>
      <c r="K6" s="338"/>
      <c r="L6" s="49"/>
    </row>
    <row r="7" spans="1:14" s="26" customFormat="1" ht="18" customHeight="1" x14ac:dyDescent="0.25">
      <c r="A7" s="117" t="s">
        <v>219</v>
      </c>
      <c r="B7" s="243">
        <f t="shared" si="0"/>
        <v>3.3333333333333333E-2</v>
      </c>
      <c r="C7" s="243">
        <f t="shared" si="1"/>
        <v>8.8319088319088315E-2</v>
      </c>
      <c r="D7" s="243">
        <f t="shared" si="2"/>
        <v>8.6065573770491802E-2</v>
      </c>
      <c r="E7" s="264"/>
      <c r="F7" s="264"/>
      <c r="G7" s="338"/>
      <c r="H7" s="338"/>
      <c r="I7" s="338"/>
      <c r="J7" s="338"/>
      <c r="K7" s="338"/>
      <c r="L7" s="49"/>
    </row>
    <row r="8" spans="1:14" s="26" customFormat="1" ht="18" customHeight="1" x14ac:dyDescent="0.25">
      <c r="A8" s="117" t="s">
        <v>220</v>
      </c>
      <c r="B8" s="243">
        <f t="shared" si="0"/>
        <v>0</v>
      </c>
      <c r="C8" s="243">
        <f t="shared" si="1"/>
        <v>3.5087719298245612E-2</v>
      </c>
      <c r="D8" s="243">
        <f t="shared" si="2"/>
        <v>3.3660589060308554E-2</v>
      </c>
      <c r="E8" s="264"/>
      <c r="F8" s="264"/>
      <c r="G8" s="338"/>
      <c r="H8" s="338"/>
      <c r="I8" s="338"/>
      <c r="J8" s="338"/>
      <c r="K8" s="338"/>
      <c r="L8" s="49"/>
    </row>
    <row r="9" spans="1:14" s="26" customFormat="1" ht="18" customHeight="1" x14ac:dyDescent="0.25">
      <c r="A9" s="117" t="s">
        <v>221</v>
      </c>
      <c r="B9" s="243">
        <f t="shared" si="0"/>
        <v>0.13114754098360656</v>
      </c>
      <c r="C9" s="243">
        <f t="shared" si="1"/>
        <v>6.4227988090174395E-2</v>
      </c>
      <c r="D9" s="243">
        <f t="shared" si="2"/>
        <v>6.5920398009950254E-2</v>
      </c>
      <c r="E9" s="264"/>
      <c r="F9" s="264"/>
      <c r="G9" s="49"/>
      <c r="H9" s="49"/>
      <c r="I9" s="49"/>
      <c r="J9" s="49"/>
      <c r="K9" s="49"/>
      <c r="L9" s="49"/>
    </row>
    <row r="10" spans="1:14" s="26" customFormat="1" ht="18" customHeight="1" x14ac:dyDescent="0.25">
      <c r="A10" s="117" t="s">
        <v>222</v>
      </c>
      <c r="B10" s="243">
        <f t="shared" si="0"/>
        <v>9.4339622641509441E-2</v>
      </c>
      <c r="C10" s="243">
        <f t="shared" si="1"/>
        <v>0.33931777378815081</v>
      </c>
      <c r="D10" s="243">
        <f t="shared" si="2"/>
        <v>0.32819194515852612</v>
      </c>
      <c r="E10" s="264"/>
      <c r="F10" s="264"/>
      <c r="G10" s="49"/>
      <c r="H10" s="49"/>
      <c r="I10" s="49"/>
      <c r="J10" s="49"/>
      <c r="K10" s="49"/>
      <c r="L10" s="49"/>
    </row>
    <row r="11" spans="1:14" s="26" customFormat="1" ht="18" customHeight="1" x14ac:dyDescent="0.25">
      <c r="A11" s="50" t="s">
        <v>5</v>
      </c>
      <c r="B11" s="244">
        <f t="shared" si="0"/>
        <v>5.9701492537313432E-2</v>
      </c>
      <c r="C11" s="244">
        <f t="shared" si="1"/>
        <v>0.13997165131112685</v>
      </c>
      <c r="D11" s="244">
        <f t="shared" si="2"/>
        <v>0.13691625951596409</v>
      </c>
      <c r="E11" s="286"/>
      <c r="F11" s="286"/>
      <c r="G11" s="338"/>
      <c r="H11" s="338"/>
      <c r="I11" s="338"/>
      <c r="J11" s="338"/>
      <c r="K11" s="338"/>
      <c r="L11" s="49"/>
    </row>
    <row r="12" spans="1:14" s="3" customFormat="1" ht="15.75" customHeight="1" x14ac:dyDescent="0.3">
      <c r="A12" s="154" t="s">
        <v>253</v>
      </c>
      <c r="B12" s="41"/>
      <c r="C12" s="42"/>
      <c r="D12" s="42"/>
      <c r="E12" s="42"/>
      <c r="F12" s="42"/>
      <c r="G12" s="40"/>
      <c r="H12" s="40"/>
      <c r="I12" s="40"/>
      <c r="J12" s="40"/>
      <c r="K12" s="40"/>
      <c r="L12" s="40"/>
    </row>
    <row r="13" spans="1:14" s="3" customFormat="1" ht="12" customHeight="1" x14ac:dyDescent="0.3">
      <c r="A13" s="218" t="s">
        <v>275</v>
      </c>
      <c r="B13" s="4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s="3" customFormat="1" ht="12" customHeight="1" x14ac:dyDescent="0.3">
      <c r="A14" s="43"/>
      <c r="B14" s="4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s="52" customFormat="1" ht="27.75" customHeight="1" x14ac:dyDescent="0.35">
      <c r="A15" s="312" t="s">
        <v>282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51"/>
    </row>
    <row r="16" spans="1:14" s="2" customFormat="1" ht="12.75" customHeight="1" x14ac:dyDescent="0.25">
      <c r="A16" s="10"/>
      <c r="B16" s="10"/>
      <c r="C16" s="11"/>
    </row>
    <row r="17" spans="1:13" ht="31.5" customHeight="1" x14ac:dyDescent="0.3">
      <c r="A17" s="317" t="s">
        <v>31</v>
      </c>
      <c r="B17" s="343" t="s">
        <v>4</v>
      </c>
      <c r="C17" s="344"/>
      <c r="D17" s="344"/>
      <c r="E17" s="344"/>
      <c r="F17" s="344"/>
      <c r="G17" s="345"/>
      <c r="H17" s="346" t="s">
        <v>27</v>
      </c>
      <c r="I17" s="346"/>
      <c r="J17" s="346"/>
      <c r="K17" s="346"/>
      <c r="L17" s="344" t="s">
        <v>28</v>
      </c>
      <c r="M17" s="345"/>
    </row>
    <row r="18" spans="1:13" ht="25.5" customHeight="1" x14ac:dyDescent="0.3">
      <c r="A18" s="347"/>
      <c r="B18" s="340" t="s">
        <v>16</v>
      </c>
      <c r="C18" s="341"/>
      <c r="D18" s="342"/>
      <c r="E18" s="340" t="s">
        <v>17</v>
      </c>
      <c r="F18" s="341"/>
      <c r="G18" s="342"/>
      <c r="H18" s="46" t="s">
        <v>48</v>
      </c>
      <c r="I18" s="348" t="s">
        <v>29</v>
      </c>
      <c r="J18" s="348"/>
      <c r="K18" s="45" t="s">
        <v>30</v>
      </c>
      <c r="L18" s="340" t="s">
        <v>186</v>
      </c>
      <c r="M18" s="342"/>
    </row>
    <row r="19" spans="1:13" ht="75" customHeight="1" x14ac:dyDescent="0.3">
      <c r="A19" s="318"/>
      <c r="B19" s="60" t="s">
        <v>110</v>
      </c>
      <c r="C19" s="61" t="s">
        <v>96</v>
      </c>
      <c r="D19" s="61" t="s">
        <v>97</v>
      </c>
      <c r="E19" s="60" t="s">
        <v>110</v>
      </c>
      <c r="F19" s="61" t="s">
        <v>96</v>
      </c>
      <c r="G19" s="61" t="s">
        <v>97</v>
      </c>
      <c r="H19" s="60" t="s">
        <v>98</v>
      </c>
      <c r="I19" s="265" t="s">
        <v>254</v>
      </c>
      <c r="J19" s="61" t="s">
        <v>97</v>
      </c>
      <c r="K19" s="61" t="s">
        <v>97</v>
      </c>
      <c r="L19" s="60" t="s">
        <v>99</v>
      </c>
      <c r="M19" s="265" t="s">
        <v>255</v>
      </c>
    </row>
    <row r="20" spans="1:13" s="2" customFormat="1" ht="18" customHeight="1" x14ac:dyDescent="0.25">
      <c r="A20" s="117" t="s">
        <v>217</v>
      </c>
      <c r="B20" s="102">
        <v>154</v>
      </c>
      <c r="C20" s="102">
        <v>0</v>
      </c>
      <c r="D20" s="102">
        <v>5</v>
      </c>
      <c r="E20" s="102">
        <v>3388</v>
      </c>
      <c r="F20" s="102">
        <v>31</v>
      </c>
      <c r="G20" s="102">
        <v>488</v>
      </c>
      <c r="H20" s="241">
        <v>5693</v>
      </c>
      <c r="I20" s="266"/>
      <c r="J20" s="241">
        <v>2</v>
      </c>
      <c r="K20" s="302">
        <v>5</v>
      </c>
      <c r="L20" s="241">
        <v>9867</v>
      </c>
      <c r="M20" s="266"/>
    </row>
    <row r="21" spans="1:13" s="2" customFormat="1" ht="18" customHeight="1" x14ac:dyDescent="0.25">
      <c r="A21" s="117" t="s">
        <v>218</v>
      </c>
      <c r="B21" s="102">
        <v>8</v>
      </c>
      <c r="C21" s="102">
        <v>0</v>
      </c>
      <c r="D21" s="102">
        <v>1</v>
      </c>
      <c r="E21" s="102">
        <v>227</v>
      </c>
      <c r="F21" s="102">
        <v>0</v>
      </c>
      <c r="G21" s="102">
        <v>51</v>
      </c>
      <c r="H21" s="241">
        <v>558</v>
      </c>
      <c r="I21" s="266"/>
      <c r="J21" s="241">
        <v>0</v>
      </c>
      <c r="K21" s="302">
        <v>1</v>
      </c>
      <c r="L21" s="241">
        <v>610</v>
      </c>
      <c r="M21" s="266"/>
    </row>
    <row r="22" spans="1:13" s="2" customFormat="1" ht="18" customHeight="1" x14ac:dyDescent="0.25">
      <c r="A22" s="117" t="s">
        <v>219</v>
      </c>
      <c r="B22" s="102">
        <v>30</v>
      </c>
      <c r="C22" s="102">
        <v>0</v>
      </c>
      <c r="D22" s="102">
        <v>1</v>
      </c>
      <c r="E22" s="102">
        <v>702</v>
      </c>
      <c r="F22" s="102">
        <v>1</v>
      </c>
      <c r="G22" s="102">
        <v>61</v>
      </c>
      <c r="H22" s="241">
        <v>1717</v>
      </c>
      <c r="I22" s="266"/>
      <c r="J22" s="241">
        <v>0</v>
      </c>
      <c r="K22" s="302">
        <v>0</v>
      </c>
      <c r="L22" s="241">
        <v>2753</v>
      </c>
      <c r="M22" s="266"/>
    </row>
    <row r="23" spans="1:13" s="2" customFormat="1" ht="18" customHeight="1" x14ac:dyDescent="0.25">
      <c r="A23" s="117" t="s">
        <v>220</v>
      </c>
      <c r="B23" s="102">
        <v>29</v>
      </c>
      <c r="C23" s="102">
        <v>0</v>
      </c>
      <c r="D23" s="102">
        <v>0</v>
      </c>
      <c r="E23" s="102">
        <v>684</v>
      </c>
      <c r="F23" s="102">
        <v>1</v>
      </c>
      <c r="G23" s="102">
        <v>23</v>
      </c>
      <c r="H23" s="241">
        <v>1734</v>
      </c>
      <c r="I23" s="266"/>
      <c r="J23" s="241">
        <v>3</v>
      </c>
      <c r="K23" s="302">
        <v>1</v>
      </c>
      <c r="L23" s="241">
        <v>2967</v>
      </c>
      <c r="M23" s="266"/>
    </row>
    <row r="24" spans="1:13" s="2" customFormat="1" ht="18" customHeight="1" x14ac:dyDescent="0.25">
      <c r="A24" s="117" t="s">
        <v>221</v>
      </c>
      <c r="B24" s="102">
        <v>61</v>
      </c>
      <c r="C24" s="102">
        <v>1</v>
      </c>
      <c r="D24" s="102">
        <v>7</v>
      </c>
      <c r="E24" s="102">
        <v>2351</v>
      </c>
      <c r="F24" s="102">
        <v>1</v>
      </c>
      <c r="G24" s="102">
        <v>150</v>
      </c>
      <c r="H24" s="241">
        <v>2763</v>
      </c>
      <c r="I24" s="266"/>
      <c r="J24" s="241">
        <v>1</v>
      </c>
      <c r="K24" s="302">
        <v>0</v>
      </c>
      <c r="L24" s="241">
        <v>4761</v>
      </c>
      <c r="M24" s="266"/>
    </row>
    <row r="25" spans="1:13" s="2" customFormat="1" ht="18" customHeight="1" x14ac:dyDescent="0.25">
      <c r="A25" s="117" t="s">
        <v>222</v>
      </c>
      <c r="B25" s="102">
        <v>53</v>
      </c>
      <c r="C25" s="102">
        <v>1</v>
      </c>
      <c r="D25" s="102">
        <v>4</v>
      </c>
      <c r="E25" s="102">
        <v>1114</v>
      </c>
      <c r="F25" s="102">
        <v>44</v>
      </c>
      <c r="G25" s="102">
        <v>334</v>
      </c>
      <c r="H25" s="241">
        <v>3153</v>
      </c>
      <c r="I25" s="266"/>
      <c r="J25" s="241">
        <v>7</v>
      </c>
      <c r="K25" s="302">
        <v>2</v>
      </c>
      <c r="L25" s="241">
        <v>3136</v>
      </c>
      <c r="M25" s="266"/>
    </row>
    <row r="26" spans="1:13" s="2" customFormat="1" ht="18" customHeight="1" x14ac:dyDescent="0.25">
      <c r="A26" s="50" t="s">
        <v>5</v>
      </c>
      <c r="B26" s="221">
        <f>SUM(B20:B25)</f>
        <v>335</v>
      </c>
      <c r="C26" s="221">
        <f t="shared" ref="C26:M26" si="3">SUM(C20:C25)</f>
        <v>2</v>
      </c>
      <c r="D26" s="221">
        <f t="shared" si="3"/>
        <v>18</v>
      </c>
      <c r="E26" s="221">
        <f t="shared" si="3"/>
        <v>8466</v>
      </c>
      <c r="F26" s="221">
        <f t="shared" si="3"/>
        <v>78</v>
      </c>
      <c r="G26" s="221">
        <f t="shared" si="3"/>
        <v>1107</v>
      </c>
      <c r="H26" s="242">
        <f t="shared" si="3"/>
        <v>15618</v>
      </c>
      <c r="I26" s="267">
        <f t="shared" si="3"/>
        <v>0</v>
      </c>
      <c r="J26" s="242">
        <f t="shared" si="3"/>
        <v>13</v>
      </c>
      <c r="K26" s="242">
        <f t="shared" si="3"/>
        <v>9</v>
      </c>
      <c r="L26" s="242">
        <f t="shared" si="3"/>
        <v>24094</v>
      </c>
      <c r="M26" s="267">
        <f t="shared" si="3"/>
        <v>0</v>
      </c>
    </row>
    <row r="27" spans="1:13" ht="14.5" x14ac:dyDescent="0.35">
      <c r="A27" s="7"/>
    </row>
    <row r="28" spans="1:13" x14ac:dyDescent="0.3">
      <c r="A28" s="154" t="s">
        <v>253</v>
      </c>
    </row>
    <row r="29" spans="1:13" x14ac:dyDescent="0.3">
      <c r="A29" s="218" t="s">
        <v>275</v>
      </c>
    </row>
    <row r="30" spans="1:13" ht="26.15" customHeight="1" x14ac:dyDescent="0.3">
      <c r="A30" s="337" t="s">
        <v>256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</row>
  </sheetData>
  <mergeCells count="24">
    <mergeCell ref="A1:F1"/>
    <mergeCell ref="G8:I8"/>
    <mergeCell ref="B17:G17"/>
    <mergeCell ref="H17:K17"/>
    <mergeCell ref="J8:K8"/>
    <mergeCell ref="G11:I11"/>
    <mergeCell ref="J11:K11"/>
    <mergeCell ref="A17:A19"/>
    <mergeCell ref="I18:J18"/>
    <mergeCell ref="A15:M15"/>
    <mergeCell ref="L17:M17"/>
    <mergeCell ref="J5:K5"/>
    <mergeCell ref="A30:M30"/>
    <mergeCell ref="G6:I6"/>
    <mergeCell ref="J6:K6"/>
    <mergeCell ref="J7:K7"/>
    <mergeCell ref="G3:I3"/>
    <mergeCell ref="B3:D3"/>
    <mergeCell ref="G5:I5"/>
    <mergeCell ref="G7:I7"/>
    <mergeCell ref="L18:M18"/>
    <mergeCell ref="A3:A4"/>
    <mergeCell ref="B18:D18"/>
    <mergeCell ref="E18:G18"/>
  </mergeCells>
  <pageMargins left="0.59055118110236227" right="0.19685039370078741" top="0.59055118110236227" bottom="0.59055118110236227" header="0" footer="0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E5AA70F8B90C42872152FEB5C1618C" ma:contentTypeVersion="13" ma:contentTypeDescription="Creare un nuovo documento." ma:contentTypeScope="" ma:versionID="fcf9e6c579cd2eb3cbe488321dc873c5">
  <xsd:schema xmlns:xsd="http://www.w3.org/2001/XMLSchema" xmlns:xs="http://www.w3.org/2001/XMLSchema" xmlns:p="http://schemas.microsoft.com/office/2006/metadata/properties" xmlns:ns3="94864897-b93d-474a-a76d-7f295c5d87ce" xmlns:ns4="e8cff81d-ddf6-4d21-b34d-0a6e33fce772" targetNamespace="http://schemas.microsoft.com/office/2006/metadata/properties" ma:root="true" ma:fieldsID="1ef85545f7d2ac2f8bfe7c608e331125" ns3:_="" ns4:_="">
    <xsd:import namespace="94864897-b93d-474a-a76d-7f295c5d87ce"/>
    <xsd:import namespace="e8cff81d-ddf6-4d21-b34d-0a6e33fce77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64897-b93d-474a-a76d-7f295c5d87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ff81d-ddf6-4d21-b34d-0a6e33fce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4B17F-653A-4FF5-9974-23D1C6D18E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6CA87-DB27-49B6-984C-825F562C179C}">
  <ds:schemaRefs>
    <ds:schemaRef ds:uri="http://purl.org/dc/dcmitype/"/>
    <ds:schemaRef ds:uri="http://www.w3.org/XML/1998/namespace"/>
    <ds:schemaRef ds:uri="http://schemas.microsoft.com/office/2006/metadata/properties"/>
    <ds:schemaRef ds:uri="e8cff81d-ddf6-4d21-b34d-0a6e33fce772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4864897-b93d-474a-a76d-7f295c5d87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F517700-11B0-440C-982B-A9D87B411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64897-b93d-474a-a76d-7f295c5d87ce"/>
    <ds:schemaRef ds:uri="e8cff81d-ddf6-4d21-b34d-0a6e33fce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4</vt:i4>
      </vt:variant>
    </vt:vector>
  </HeadingPairs>
  <TitlesOfParts>
    <vt:vector size="22" baseType="lpstr">
      <vt:lpstr>Indice</vt:lpstr>
      <vt:lpstr>Tav_2.1distinz CA_SS</vt:lpstr>
      <vt:lpstr>Tav_2.1 bis</vt:lpstr>
      <vt:lpstr>Tav_2.2</vt:lpstr>
      <vt:lpstr>Tav_2.2bis</vt:lpstr>
      <vt:lpstr>Tav_2.3</vt:lpstr>
      <vt:lpstr>Tav_2.3bis</vt:lpstr>
      <vt:lpstr>Tav_2.4</vt:lpstr>
      <vt:lpstr>Tav_2.5 e 2.5bis </vt:lpstr>
      <vt:lpstr>Tav_2.6 2.6 bis</vt:lpstr>
      <vt:lpstr>Tav_2.7 e 2.8</vt:lpstr>
      <vt:lpstr>Tav_da 2.9 a 2.12 </vt:lpstr>
      <vt:lpstr>Tav_2.13</vt:lpstr>
      <vt:lpstr>Tav_2.13 bis procure</vt:lpstr>
      <vt:lpstr>Tav_2.14</vt:lpstr>
      <vt:lpstr>Tav_2.15 2.15bis</vt:lpstr>
      <vt:lpstr>Tav_2.16 </vt:lpstr>
      <vt:lpstr>Tav. 2.16bis </vt:lpstr>
      <vt:lpstr>'Tav. 2.16bis '!Area_stampa</vt:lpstr>
      <vt:lpstr>Tav_2.14!Area_stampa</vt:lpstr>
      <vt:lpstr>'Tav_2.1distinz CA_SS'!Area_stampa</vt:lpstr>
      <vt:lpstr>Tav_2.2bis!Area_stampa</vt:lpstr>
    </vt:vector>
  </TitlesOfParts>
  <Company>Ministero della Giustizia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Rosa Mampieri</cp:lastModifiedBy>
  <cp:lastPrinted>2025-10-01T12:23:26Z</cp:lastPrinted>
  <dcterms:created xsi:type="dcterms:W3CDTF">2006-11-03T11:36:15Z</dcterms:created>
  <dcterms:modified xsi:type="dcterms:W3CDTF">2025-10-01T13:22:29Z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0x010100C6E5AA70F8B90C42872152FEB5C1618C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